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ummary" sheetId="1" r:id="rId1"/>
    <sheet name="Graphs" sheetId="2" r:id="rId2"/>
  </sheets>
  <definedNames>
    <definedName name="_xlnm.Print_Area" localSheetId="0">'Summary'!$A$1:$S$211</definedName>
  </definedNames>
  <calcPr fullCalcOnLoad="1"/>
</workbook>
</file>

<file path=xl/sharedStrings.xml><?xml version="1.0" encoding="utf-8"?>
<sst xmlns="http://schemas.openxmlformats.org/spreadsheetml/2006/main" count="64" uniqueCount="47">
  <si>
    <t>Paragon Mortgages (No.1) PLC</t>
  </si>
  <si>
    <t>Total Notes</t>
  </si>
  <si>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</si>
  <si>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</si>
  <si>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</si>
  <si>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</si>
  <si>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</si>
  <si>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</si>
  <si>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</si>
  <si>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</si>
  <si>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% of Interest Only Mortgages</t>
  </si>
  <si>
    <t>% of Repayment Mortgages</t>
  </si>
  <si>
    <t>% of Variable Rate Mortgages</t>
  </si>
  <si>
    <t>% of Fixed Rate Mortgages</t>
  </si>
  <si>
    <t>% of Libor Linked Mortgages</t>
  </si>
  <si>
    <t>% of Mortgages in London</t>
  </si>
  <si>
    <t>% of Mortgages in the South East</t>
  </si>
  <si>
    <t>Class B Notes as a % of the Total Notes</t>
  </si>
  <si>
    <t>First Loss Fund Balance</t>
  </si>
  <si>
    <t xml:space="preserve">Quarterly surplus income to the Issuer </t>
  </si>
  <si>
    <t>PARAGON MORTGAGES (NO.1) PLC</t>
  </si>
  <si>
    <t>Weighted Average Loan Size</t>
  </si>
  <si>
    <t>Weighted Average Nationwide Indexed LTV</t>
  </si>
  <si>
    <t>Weighted Average Halifax Indexed LTV</t>
  </si>
  <si>
    <t>% of Owner Occupied Mortgages</t>
  </si>
  <si>
    <t>Average Number of months in Arrears at the Sale Date</t>
  </si>
  <si>
    <t xml:space="preserve">Mortgage Asset Balance </t>
  </si>
  <si>
    <t>Further Advances released in the quarter</t>
  </si>
  <si>
    <t>&gt;2 to 3 months arrears</t>
  </si>
  <si>
    <t>&gt;3 months arrears</t>
  </si>
  <si>
    <t>Lifetime Redemption Rate</t>
  </si>
  <si>
    <t>Quarterly Redemption Rate</t>
  </si>
  <si>
    <t>Quarterly Losses</t>
  </si>
  <si>
    <t>% of Buy to Let Mortgages - Professional Landlords</t>
  </si>
  <si>
    <t>% of Buy to Let Mortgages - Amateur Landlords</t>
  </si>
  <si>
    <t>Number of Properties in Posession</t>
  </si>
  <si>
    <t>First Loss Fund as a % of the Mortgages</t>
  </si>
  <si>
    <t>PDL Replenishment made during the quarter</t>
  </si>
  <si>
    <t>Spread Trap repayment in the quarter</t>
  </si>
  <si>
    <t xml:space="preserve">Spread % (WA Funding Rate versus WA Interest Rate) </t>
  </si>
  <si>
    <t xml:space="preserve">Total </t>
  </si>
  <si>
    <t>&gt;1 to 2 months arrears</t>
  </si>
  <si>
    <t>Outstanding PDL at the end of the quarter</t>
  </si>
  <si>
    <t>Surplus Income as a % of the Mortgages</t>
  </si>
  <si>
    <t>Weighted Average Maturity Date (years)</t>
  </si>
  <si>
    <t>Losses as a % of the Mortgages</t>
  </si>
  <si>
    <t>Quarterly Loss Rate (annualised)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</si>
</sst>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#,##0.0"/>
    <numFmt numFmtId="174" formatCode="0.000%"/>
  </numFmts>
  <fonts count="28">
    <font>
      <sz val="10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15"/>
      <name val="Arial"/>
      <family val="0"/>
    </font>
    <font>
      <sz val="19"/>
      <name val="Arial"/>
      <family val="0"/>
    </font>
    <font>
      <sz val="15.25"/>
      <name val="Arial"/>
      <family val="0"/>
    </font>
    <font>
      <sz val="17"/>
      <name val="Arial"/>
      <family val="0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u val="single"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sz val="19.25"/>
      <name val="Arial"/>
      <family val="0"/>
    </font>
    <font>
      <sz val="14.75"/>
      <name val="Arial"/>
      <family val="0"/>
    </font>
    <font>
      <sz val="8.5"/>
      <name val="Arial"/>
      <family val="2"/>
    </font>
    <font>
      <sz val="7.75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6.75"/>
      <name val="Arial"/>
      <family val="2"/>
    </font>
    <font>
      <b/>
      <sz val="8.75"/>
      <name val="Arial"/>
      <family val="2"/>
    </font>
    <font>
      <sz val="17.5"/>
      <name val="Arial"/>
      <family val="0"/>
    </font>
    <font>
      <b/>
      <sz val="8.25"/>
      <name val="Arial"/>
      <family val="2"/>
    </font>
    <font>
      <sz val="12"/>
      <name val="Arial"/>
      <family val="0"/>
    </font>
    <font>
      <sz val="5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15" fontId="9" fillId="2" borderId="0" xfId="0" applyNumberFormat="1" applyFont="1" applyFill="1" applyAlignment="1">
      <alignment/>
    </xf>
    <xf numFmtId="15" fontId="9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10" fontId="8" fillId="2" borderId="0" xfId="19" applyNumberFormat="1" applyFont="1" applyFill="1" applyAlignment="1">
      <alignment/>
    </xf>
    <xf numFmtId="10" fontId="8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8" fillId="2" borderId="0" xfId="19" applyNumberFormat="1" applyFont="1" applyFill="1" applyAlignment="1">
      <alignment/>
    </xf>
    <xf numFmtId="164" fontId="8" fillId="2" borderId="0" xfId="19" applyNumberFormat="1" applyFont="1" applyFill="1" applyAlignment="1">
      <alignment/>
    </xf>
    <xf numFmtId="9" fontId="8" fillId="2" borderId="0" xfId="0" applyNumberFormat="1" applyFont="1" applyFill="1" applyAlignment="1">
      <alignment/>
    </xf>
    <xf numFmtId="9" fontId="8" fillId="2" borderId="0" xfId="0" applyNumberFormat="1" applyFont="1" applyFill="1" applyAlignment="1">
      <alignment/>
    </xf>
    <xf numFmtId="10" fontId="8" fillId="2" borderId="0" xfId="0" applyNumberFormat="1" applyFont="1" applyFill="1" applyAlignment="1">
      <alignment/>
    </xf>
    <xf numFmtId="43" fontId="8" fillId="2" borderId="0" xfId="0" applyNumberFormat="1" applyFont="1" applyFill="1" applyAlignment="1">
      <alignment/>
    </xf>
    <xf numFmtId="4" fontId="8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2" fontId="8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4" fontId="8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 horizontal="right"/>
    </xf>
    <xf numFmtId="10" fontId="8" fillId="2" borderId="0" xfId="19" applyNumberFormat="1" applyFont="1" applyFill="1" applyAlignment="1">
      <alignment horizontal="right"/>
    </xf>
    <xf numFmtId="3" fontId="0" fillId="2" borderId="0" xfId="0" applyNumberFormat="1" applyFill="1" applyAlignment="1">
      <alignment/>
    </xf>
    <xf numFmtId="10" fontId="8" fillId="2" borderId="0" xfId="19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&gt;3 Months Arrears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25"/>
          <c:w val="0.986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Summary!$B$29:$S$29</c:f>
              <c:numCache/>
            </c:numRef>
          </c:val>
        </c:ser>
        <c:gapWidth val="0"/>
        <c:axId val="25096912"/>
        <c:axId val="24545617"/>
      </c:barChart>
      <c:dateAx>
        <c:axId val="25096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4545617"/>
        <c:crosses val="autoZero"/>
        <c:auto val="0"/>
        <c:majorUnit val="3"/>
        <c:majorTimeUnit val="months"/>
        <c:noMultiLvlLbl val="0"/>
      </c:dateAx>
      <c:valAx>
        <c:axId val="24545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9691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Summary!$B$15:$S$15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0"/>
        <c:axId val="28529834"/>
        <c:axId val="55441915"/>
      </c:barChart>
      <c:dateAx>
        <c:axId val="2852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5441915"/>
        <c:crosses val="autoZero"/>
        <c:auto val="0"/>
        <c:majorUnit val="3"/>
        <c:majorTimeUnit val="months"/>
        <c:noMultiLvlLbl val="0"/>
      </c:dateAx>
      <c:valAx>
        <c:axId val="554419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29834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975"/>
          <c:w val="0.97125"/>
          <c:h val="0.7502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Summary!$B$9:$S$9</c:f>
              <c:numCache>
                <c:ptCount val="18"/>
                <c:pt idx="0">
                  <c:v>0.0889</c:v>
                </c:pt>
                <c:pt idx="1">
                  <c:v>0.0864</c:v>
                </c:pt>
                <c:pt idx="2">
                  <c:v>0.0854</c:v>
                </c:pt>
                <c:pt idx="3">
                  <c:v>0.0849</c:v>
                </c:pt>
                <c:pt idx="4">
                  <c:v>0.0875</c:v>
                </c:pt>
                <c:pt idx="5">
                  <c:v>0.0891</c:v>
                </c:pt>
                <c:pt idx="6">
                  <c:v>0.089</c:v>
                </c:pt>
                <c:pt idx="7">
                  <c:v>0.0943</c:v>
                </c:pt>
                <c:pt idx="8">
                  <c:v>0.0966</c:v>
                </c:pt>
                <c:pt idx="9">
                  <c:v>0.1035</c:v>
                </c:pt>
                <c:pt idx="10">
                  <c:v>0.1112</c:v>
                </c:pt>
                <c:pt idx="11">
                  <c:v>0.12</c:v>
                </c:pt>
                <c:pt idx="12">
                  <c:v>0.1326</c:v>
                </c:pt>
                <c:pt idx="13">
                  <c:v>0.134</c:v>
                </c:pt>
                <c:pt idx="14">
                  <c:v>0.1372</c:v>
                </c:pt>
                <c:pt idx="15">
                  <c:v>0.1429</c:v>
                </c:pt>
                <c:pt idx="16">
                  <c:v>0.1452</c:v>
                </c:pt>
                <c:pt idx="17">
                  <c:v>0.1496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Summary!$B$10:$S$10</c:f>
              <c:numCache>
                <c:ptCount val="18"/>
                <c:pt idx="0">
                  <c:v>0.023</c:v>
                </c:pt>
                <c:pt idx="1">
                  <c:v>0.0218</c:v>
                </c:pt>
                <c:pt idx="2">
                  <c:v>0.0215</c:v>
                </c:pt>
                <c:pt idx="3">
                  <c:v>0.0215</c:v>
                </c:pt>
                <c:pt idx="4">
                  <c:v>0.0254</c:v>
                </c:pt>
                <c:pt idx="5">
                  <c:v>0.0253</c:v>
                </c:pt>
                <c:pt idx="6">
                  <c:v>0.0228</c:v>
                </c:pt>
                <c:pt idx="7">
                  <c:v>0.0344</c:v>
                </c:pt>
                <c:pt idx="8">
                  <c:v>0.03</c:v>
                </c:pt>
                <c:pt idx="9">
                  <c:v>0.0438</c:v>
                </c:pt>
                <c:pt idx="10">
                  <c:v>0.0498</c:v>
                </c:pt>
                <c:pt idx="11">
                  <c:v>0.0576</c:v>
                </c:pt>
                <c:pt idx="12">
                  <c:v>0.0759</c:v>
                </c:pt>
                <c:pt idx="13">
                  <c:v>0.0402</c:v>
                </c:pt>
                <c:pt idx="14">
                  <c:v>0.0486</c:v>
                </c:pt>
                <c:pt idx="15">
                  <c:v>0.0615</c:v>
                </c:pt>
                <c:pt idx="16">
                  <c:v>0.0486</c:v>
                </c:pt>
                <c:pt idx="17">
                  <c:v>0.0605</c:v>
                </c:pt>
              </c:numCache>
            </c:numRef>
          </c:val>
          <c:smooth val="1"/>
        </c:ser>
        <c:axId val="29215188"/>
        <c:axId val="61610101"/>
      </c:lineChart>
      <c:dateAx>
        <c:axId val="2921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610101"/>
        <c:crosses val="autoZero"/>
        <c:auto val="0"/>
        <c:majorUnit val="3"/>
        <c:majorTimeUnit val="months"/>
        <c:noMultiLvlLbl val="0"/>
      </c:dateAx>
      <c:valAx>
        <c:axId val="6161010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1518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5"/>
          <c:y val="0.942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6525"/>
          <c:w val="0.95425"/>
          <c:h val="0.5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Summary!$B$6:$S$6</c:f>
              <c:numCache>
                <c:ptCount val="18"/>
                <c:pt idx="0">
                  <c:v>164549</c:v>
                </c:pt>
                <c:pt idx="1">
                  <c:v>161873</c:v>
                </c:pt>
                <c:pt idx="2">
                  <c:v>159436</c:v>
                </c:pt>
                <c:pt idx="3">
                  <c:v>156701</c:v>
                </c:pt>
                <c:pt idx="4">
                  <c:v>154180</c:v>
                </c:pt>
                <c:pt idx="5">
                  <c:v>151388</c:v>
                </c:pt>
                <c:pt idx="6">
                  <c:v>148840</c:v>
                </c:pt>
                <c:pt idx="7">
                  <c:v>145043</c:v>
                </c:pt>
                <c:pt idx="8">
                  <c:v>141922</c:v>
                </c:pt>
                <c:pt idx="9">
                  <c:v>136481</c:v>
                </c:pt>
                <c:pt idx="10">
                  <c:v>130466</c:v>
                </c:pt>
                <c:pt idx="11">
                  <c:v>124060</c:v>
                </c:pt>
                <c:pt idx="12">
                  <c:v>115214</c:v>
                </c:pt>
                <c:pt idx="13">
                  <c:v>109891</c:v>
                </c:pt>
                <c:pt idx="14">
                  <c:v>103720</c:v>
                </c:pt>
                <c:pt idx="15">
                  <c:v>96295</c:v>
                </c:pt>
                <c:pt idx="16">
                  <c:v>90789</c:v>
                </c:pt>
                <c:pt idx="17">
                  <c:v>84270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Summary!$B$7:$S$7</c:f>
              <c:numCache>
                <c:ptCount val="18"/>
                <c:pt idx="0">
                  <c:v>17000</c:v>
                </c:pt>
                <c:pt idx="1">
                  <c:v>17000</c:v>
                </c:pt>
                <c:pt idx="2">
                  <c:v>17000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17000</c:v>
                </c:pt>
                <c:pt idx="9">
                  <c:v>17000</c:v>
                </c:pt>
                <c:pt idx="10">
                  <c:v>17000</c:v>
                </c:pt>
                <c:pt idx="11">
                  <c:v>17000</c:v>
                </c:pt>
                <c:pt idx="12">
                  <c:v>17000</c:v>
                </c:pt>
                <c:pt idx="13">
                  <c:v>17000</c:v>
                </c:pt>
                <c:pt idx="14">
                  <c:v>17000</c:v>
                </c:pt>
                <c:pt idx="15">
                  <c:v>17000</c:v>
                </c:pt>
                <c:pt idx="16">
                  <c:v>17000</c:v>
                </c:pt>
                <c:pt idx="17">
                  <c:v>17000</c:v>
                </c:pt>
              </c:numCache>
            </c:numRef>
          </c:val>
        </c:ser>
        <c:overlap val="100"/>
        <c:gapWidth val="0"/>
        <c:axId val="17619998"/>
        <c:axId val="24362255"/>
      </c:barChart>
      <c:dateAx>
        <c:axId val="1761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362255"/>
        <c:crosses val="autoZero"/>
        <c:auto val="0"/>
        <c:majorUnit val="3"/>
        <c:majorTimeUnit val="months"/>
        <c:noMultiLvlLbl val="0"/>
      </c:dateAx>
      <c:valAx>
        <c:axId val="2436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1999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"/>
          <c:w val="0.975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>
                <c:ptCount val="11"/>
                <c:pt idx="0">
                  <c:v>37072</c:v>
                </c:pt>
                <c:pt idx="1">
                  <c:v>37164</c:v>
                </c:pt>
                <c:pt idx="2">
                  <c:v>37256</c:v>
                </c:pt>
                <c:pt idx="3">
                  <c:v>37346</c:v>
                </c:pt>
                <c:pt idx="4">
                  <c:v>37437</c:v>
                </c:pt>
                <c:pt idx="5">
                  <c:v>37529</c:v>
                </c:pt>
                <c:pt idx="6">
                  <c:v>37621</c:v>
                </c:pt>
                <c:pt idx="7">
                  <c:v>37711</c:v>
                </c:pt>
                <c:pt idx="8">
                  <c:v>37802</c:v>
                </c:pt>
                <c:pt idx="9">
                  <c:v>37894</c:v>
                </c:pt>
                <c:pt idx="10">
                  <c:v>37986</c:v>
                </c:pt>
              </c:strCache>
            </c:strRef>
          </c:cat>
          <c:val>
            <c:numRef>
              <c:f>Summary!$I$33:$S$33</c:f>
              <c:numCache>
                <c:ptCount val="11"/>
                <c:pt idx="0">
                  <c:v>0.6795</c:v>
                </c:pt>
                <c:pt idx="1">
                  <c:v>0.6738</c:v>
                </c:pt>
                <c:pt idx="2">
                  <c:v>0.6736</c:v>
                </c:pt>
                <c:pt idx="3">
                  <c:v>0.672</c:v>
                </c:pt>
                <c:pt idx="4">
                  <c:v>0.6743</c:v>
                </c:pt>
                <c:pt idx="5">
                  <c:v>0.6718999999999999</c:v>
                </c:pt>
                <c:pt idx="6">
                  <c:v>0.6672</c:v>
                </c:pt>
                <c:pt idx="7">
                  <c:v>0.659</c:v>
                </c:pt>
                <c:pt idx="8">
                  <c:v>0.6467</c:v>
                </c:pt>
                <c:pt idx="9">
                  <c:v>0.6385</c:v>
                </c:pt>
                <c:pt idx="10">
                  <c:v>0.6305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>
                <c:ptCount val="11"/>
                <c:pt idx="0">
                  <c:v>37072</c:v>
                </c:pt>
                <c:pt idx="1">
                  <c:v>37164</c:v>
                </c:pt>
                <c:pt idx="2">
                  <c:v>37256</c:v>
                </c:pt>
                <c:pt idx="3">
                  <c:v>37346</c:v>
                </c:pt>
                <c:pt idx="4">
                  <c:v>37437</c:v>
                </c:pt>
                <c:pt idx="5">
                  <c:v>37529</c:v>
                </c:pt>
                <c:pt idx="6">
                  <c:v>37621</c:v>
                </c:pt>
                <c:pt idx="7">
                  <c:v>37711</c:v>
                </c:pt>
                <c:pt idx="8">
                  <c:v>37802</c:v>
                </c:pt>
                <c:pt idx="9">
                  <c:v>37894</c:v>
                </c:pt>
                <c:pt idx="10">
                  <c:v>37986</c:v>
                </c:pt>
              </c:strCache>
            </c:strRef>
          </c:cat>
          <c:val>
            <c:numRef>
              <c:f>Summary!$I$35:$S$35</c:f>
              <c:numCache>
                <c:ptCount val="11"/>
                <c:pt idx="0">
                  <c:v>0.5083</c:v>
                </c:pt>
                <c:pt idx="1">
                  <c:v>0.5209</c:v>
                </c:pt>
                <c:pt idx="2">
                  <c:v>0.5048</c:v>
                </c:pt>
                <c:pt idx="3">
                  <c:v>0.4889</c:v>
                </c:pt>
                <c:pt idx="4">
                  <c:v>0.4669</c:v>
                </c:pt>
                <c:pt idx="5">
                  <c:v>0.4192</c:v>
                </c:pt>
                <c:pt idx="6">
                  <c:v>0.4163</c:v>
                </c:pt>
                <c:pt idx="7">
                  <c:v>0.3799</c:v>
                </c:pt>
                <c:pt idx="8">
                  <c:v>0.3552</c:v>
                </c:pt>
                <c:pt idx="9">
                  <c:v>0.3412</c:v>
                </c:pt>
                <c:pt idx="10">
                  <c:v>0.3257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>
                <c:ptCount val="11"/>
                <c:pt idx="0">
                  <c:v>37072</c:v>
                </c:pt>
                <c:pt idx="1">
                  <c:v>37164</c:v>
                </c:pt>
                <c:pt idx="2">
                  <c:v>37256</c:v>
                </c:pt>
                <c:pt idx="3">
                  <c:v>37346</c:v>
                </c:pt>
                <c:pt idx="4">
                  <c:v>37437</c:v>
                </c:pt>
                <c:pt idx="5">
                  <c:v>37529</c:v>
                </c:pt>
                <c:pt idx="6">
                  <c:v>37621</c:v>
                </c:pt>
                <c:pt idx="7">
                  <c:v>37711</c:v>
                </c:pt>
                <c:pt idx="8">
                  <c:v>37802</c:v>
                </c:pt>
                <c:pt idx="9">
                  <c:v>37894</c:v>
                </c:pt>
                <c:pt idx="10">
                  <c:v>37986</c:v>
                </c:pt>
              </c:strCache>
            </c:strRef>
          </c:cat>
          <c:val>
            <c:numRef>
              <c:f>Summary!$I$34:$S$34</c:f>
              <c:numCache>
                <c:ptCount val="11"/>
                <c:pt idx="0">
                  <c:v>0.4921</c:v>
                </c:pt>
                <c:pt idx="1">
                  <c:v>0.5081</c:v>
                </c:pt>
                <c:pt idx="2">
                  <c:v>0.4888</c:v>
                </c:pt>
                <c:pt idx="3">
                  <c:v>0.4775</c:v>
                </c:pt>
                <c:pt idx="4">
                  <c:v>0.4292</c:v>
                </c:pt>
                <c:pt idx="5">
                  <c:v>0.3966</c:v>
                </c:pt>
                <c:pt idx="6">
                  <c:v>0.3938</c:v>
                </c:pt>
                <c:pt idx="7">
                  <c:v>0.3675</c:v>
                </c:pt>
                <c:pt idx="8">
                  <c:v>0.3364</c:v>
                </c:pt>
                <c:pt idx="9">
                  <c:v>0.323</c:v>
                </c:pt>
                <c:pt idx="10">
                  <c:v>0.3092</c:v>
                </c:pt>
              </c:numCache>
            </c:numRef>
          </c:val>
          <c:smooth val="1"/>
        </c:ser>
        <c:axId val="17933704"/>
        <c:axId val="27185609"/>
      </c:lineChart>
      <c:dateAx>
        <c:axId val="17933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85609"/>
        <c:crosses val="autoZero"/>
        <c:auto val="0"/>
        <c:majorUnit val="3"/>
        <c:majorTimeUnit val="months"/>
        <c:noMultiLvlLbl val="0"/>
      </c:dateAx>
      <c:valAx>
        <c:axId val="27185609"/>
        <c:scaling>
          <c:orientation val="minMax"/>
          <c:max val="0.85"/>
          <c:min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337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.8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Summary!$B$26:$S$26</c:f>
              <c:numCache>
                <c:ptCount val="18"/>
                <c:pt idx="0">
                  <c:v>0.99026158227</c:v>
                </c:pt>
                <c:pt idx="1">
                  <c:v>0.979</c:v>
                </c:pt>
                <c:pt idx="2">
                  <c:v>0.98017411412</c:v>
                </c:pt>
                <c:pt idx="3">
                  <c:v>0.98</c:v>
                </c:pt>
                <c:pt idx="4">
                  <c:v>0.976</c:v>
                </c:pt>
                <c:pt idx="5">
                  <c:v>0.969</c:v>
                </c:pt>
                <c:pt idx="6">
                  <c:v>0.9666968162</c:v>
                </c:pt>
                <c:pt idx="7">
                  <c:v>0.972</c:v>
                </c:pt>
                <c:pt idx="8">
                  <c:v>0.97257145014</c:v>
                </c:pt>
                <c:pt idx="9">
                  <c:v>0.97197028928</c:v>
                </c:pt>
                <c:pt idx="10">
                  <c:v>0.975</c:v>
                </c:pt>
                <c:pt idx="11">
                  <c:v>0.973</c:v>
                </c:pt>
                <c:pt idx="12">
                  <c:v>0.97900230702</c:v>
                </c:pt>
                <c:pt idx="13">
                  <c:v>0.979</c:v>
                </c:pt>
                <c:pt idx="14">
                  <c:v>0.986</c:v>
                </c:pt>
                <c:pt idx="15">
                  <c:v>0.985</c:v>
                </c:pt>
                <c:pt idx="16">
                  <c:v>0.98</c:v>
                </c:pt>
                <c:pt idx="17">
                  <c:v>0.981</c:v>
                </c:pt>
              </c:numCache>
            </c:numRef>
          </c:val>
        </c:ser>
        <c:gapWidth val="0"/>
        <c:axId val="43343890"/>
        <c:axId val="54550691"/>
      </c:barChart>
      <c:dateAx>
        <c:axId val="4334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550691"/>
        <c:crosses val="autoZero"/>
        <c:auto val="0"/>
        <c:majorUnit val="3"/>
        <c:majorTimeUnit val="months"/>
        <c:noMultiLvlLbl val="0"/>
      </c:dateAx>
      <c:valAx>
        <c:axId val="54550691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43890"/>
        <c:crossesAt val="1"/>
        <c:crossBetween val="between"/>
        <c:dispUnits/>
        <c:majorUnit val="0.1"/>
        <c:min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4225"/>
          <c:w val="0.98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Summary!$B$20:$S$20</c:f>
              <c:numCache>
                <c:ptCount val="18"/>
                <c:pt idx="0">
                  <c:v>0.017</c:v>
                </c:pt>
                <c:pt idx="1">
                  <c:v>0.0106</c:v>
                </c:pt>
                <c:pt idx="2">
                  <c:v>0.0116</c:v>
                </c:pt>
                <c:pt idx="3">
                  <c:v>0.01</c:v>
                </c:pt>
                <c:pt idx="4">
                  <c:v>0.0106</c:v>
                </c:pt>
                <c:pt idx="5">
                  <c:v>0.0107</c:v>
                </c:pt>
                <c:pt idx="6">
                  <c:v>0.0124</c:v>
                </c:pt>
                <c:pt idx="7">
                  <c:v>0.0146</c:v>
                </c:pt>
                <c:pt idx="8">
                  <c:v>0.0155</c:v>
                </c:pt>
                <c:pt idx="9">
                  <c:v>0.0176</c:v>
                </c:pt>
                <c:pt idx="10">
                  <c:v>0.0204</c:v>
                </c:pt>
                <c:pt idx="11">
                  <c:v>0.0185</c:v>
                </c:pt>
                <c:pt idx="12">
                  <c:v>0.019</c:v>
                </c:pt>
                <c:pt idx="13">
                  <c:v>0.0198</c:v>
                </c:pt>
                <c:pt idx="14">
                  <c:v>0.0181</c:v>
                </c:pt>
                <c:pt idx="15">
                  <c:v>0.0208</c:v>
                </c:pt>
                <c:pt idx="16">
                  <c:v>0.0223</c:v>
                </c:pt>
                <c:pt idx="17">
                  <c:v>0.0195</c:v>
                </c:pt>
              </c:numCache>
            </c:numRef>
          </c:val>
        </c:ser>
        <c:gapWidth val="0"/>
        <c:axId val="21194172"/>
        <c:axId val="56529821"/>
      </c:barChart>
      <c:dateAx>
        <c:axId val="21194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auto val="0"/>
        <c:majorUnit val="3"/>
        <c:majorTimeUnit val="months"/>
        <c:noMultiLvlLbl val="0"/>
      </c:dateAx>
      <c:valAx>
        <c:axId val="56529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9417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>
        <c:manualLayout>
          <c:xMode val="factor"/>
          <c:yMode val="factor"/>
          <c:x val="0.002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9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Summary!$B$22:$S$22</c:f>
              <c:numCache>
                <c:ptCount val="18"/>
                <c:pt idx="0">
                  <c:v>0.0029513513513513513</c:v>
                </c:pt>
                <c:pt idx="1">
                  <c:v>0.0012558592996931958</c:v>
                </c:pt>
                <c:pt idx="2">
                  <c:v>0.003427012461355263</c:v>
                </c:pt>
                <c:pt idx="3">
                  <c:v>0.003343988755129339</c:v>
                </c:pt>
                <c:pt idx="4">
                  <c:v>0.00374206250971497</c:v>
                </c:pt>
                <c:pt idx="5">
                  <c:v>0.004060053744596332</c:v>
                </c:pt>
                <c:pt idx="6">
                  <c:v>0.0036938499180464166</c:v>
                </c:pt>
                <c:pt idx="7">
                  <c:v>0.004184756391702846</c:v>
                </c:pt>
                <c:pt idx="8">
                  <c:v>0.004060650568059095</c:v>
                </c:pt>
                <c:pt idx="9">
                  <c:v>0.0040082556222549425</c:v>
                </c:pt>
                <c:pt idx="10">
                  <c:v>0.0037398765971032246</c:v>
                </c:pt>
                <c:pt idx="11">
                  <c:v>0.00461895330855422</c:v>
                </c:pt>
                <c:pt idx="12">
                  <c:v>0.00413299305260173</c:v>
                </c:pt>
                <c:pt idx="13">
                  <c:v>0.003789569229605537</c:v>
                </c:pt>
                <c:pt idx="14">
                  <c:v>0.004484163573460687</c:v>
                </c:pt>
                <c:pt idx="15">
                  <c:v>0.0036944996686547383</c:v>
                </c:pt>
                <c:pt idx="16">
                  <c:v>0.0035041263956926607</c:v>
                </c:pt>
                <c:pt idx="17">
                  <c:v>0.003451187041349303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Summary!$B$16:$S$16</c:f>
              <c:numCache>
                <c:ptCount val="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0.0007816265275603085</c:v>
                </c:pt>
                <c:pt idx="11">
                  <c:v>0</c:v>
                </c:pt>
                <c:pt idx="12">
                  <c:v>0.00025518612508246274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axId val="39006342"/>
        <c:axId val="15512759"/>
      </c:lineChart>
      <c:dateAx>
        <c:axId val="39006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512759"/>
        <c:crosses val="autoZero"/>
        <c:auto val="0"/>
        <c:majorUnit val="3"/>
        <c:majorTimeUnit val="months"/>
        <c:noMultiLvlLbl val="0"/>
      </c:dateAx>
      <c:valAx>
        <c:axId val="15512759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9006342"/>
        <c:crossesAt val="1"/>
        <c:crossBetween val="between"/>
        <c:dispUnits/>
        <c:maj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9"/>
          <c:y val="0.88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Summary!$B$15:$S$15</c:f>
              <c:numCache/>
            </c:numRef>
          </c:val>
        </c:ser>
        <c:gapWidth val="0"/>
        <c:axId val="19583962"/>
        <c:axId val="42037931"/>
      </c:barChart>
      <c:dateAx>
        <c:axId val="19583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2037931"/>
        <c:crosses val="autoZero"/>
        <c:auto val="0"/>
        <c:majorUnit val="3"/>
        <c:majorTimeUnit val="months"/>
        <c:noMultiLvlLbl val="0"/>
      </c:dateAx>
      <c:valAx>
        <c:axId val="420379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3962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775"/>
          <c:w val="0.9715"/>
          <c:h val="0.753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Summary!$B$9:$S$9</c:f>
              <c:numCache/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Summary!$B$10:$S$10</c:f>
              <c:numCache/>
            </c:numRef>
          </c:val>
          <c:smooth val="1"/>
        </c:ser>
        <c:axId val="42797060"/>
        <c:axId val="49629221"/>
      </c:lineChart>
      <c:dateAx>
        <c:axId val="42797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629221"/>
        <c:crosses val="autoZero"/>
        <c:auto val="0"/>
        <c:majorUnit val="3"/>
        <c:majorTimeUnit val="months"/>
        <c:noMultiLvlLbl val="0"/>
      </c:dateAx>
      <c:valAx>
        <c:axId val="4962922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9706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25"/>
          <c:y val="0.9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36"/>
          <c:w val="0.968"/>
          <c:h val="0.6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/>
            </c:strRef>
          </c:cat>
          <c:val>
            <c:numRef>
              <c:f>Summary!$B$6:$S$6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/>
            </c:strRef>
          </c:cat>
          <c:val>
            <c:numRef>
              <c:f>Summary!$B$7:$S$7</c:f>
              <c:numCache/>
            </c:numRef>
          </c:val>
        </c:ser>
        <c:overlap val="100"/>
        <c:gapWidth val="0"/>
        <c:axId val="44009806"/>
        <c:axId val="60543935"/>
      </c:barChart>
      <c:dateAx>
        <c:axId val="44009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0543935"/>
        <c:crosses val="autoZero"/>
        <c:auto val="0"/>
        <c:majorUnit val="3"/>
        <c:majorTimeUnit val="months"/>
        <c:noMultiLvlLbl val="0"/>
      </c:dateAx>
      <c:valAx>
        <c:axId val="60543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0980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6"/>
          <c:y val="0.9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825"/>
          <c:w val="0.93425"/>
          <c:h val="0.643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/>
            </c:strRef>
          </c:cat>
          <c:val>
            <c:numRef>
              <c:f>Summary!$I$33:$S$33</c:f>
              <c:numCache/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/>
            </c:strRef>
          </c:cat>
          <c:val>
            <c:numRef>
              <c:f>Summary!$I$35:$S$35</c:f>
              <c:numCache/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/>
            </c:strRef>
          </c:cat>
          <c:val>
            <c:numRef>
              <c:f>Summary!$I$34:$S$34</c:f>
              <c:numCache/>
            </c:numRef>
          </c:val>
          <c:smooth val="1"/>
        </c:ser>
        <c:axId val="8024504"/>
        <c:axId val="5111673"/>
      </c:lineChart>
      <c:dateAx>
        <c:axId val="8024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1673"/>
        <c:crosses val="autoZero"/>
        <c:auto val="0"/>
        <c:majorUnit val="3"/>
        <c:majorTimeUnit val="months"/>
        <c:noMultiLvlLbl val="0"/>
      </c:dateAx>
      <c:valAx>
        <c:axId val="5111673"/>
        <c:scaling>
          <c:orientation val="minMax"/>
          <c:max val="0.85"/>
          <c:min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245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75"/>
          <c:y val="0.89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Summary!$B$26:$S$26</c:f>
              <c:numCache/>
            </c:numRef>
          </c:val>
        </c:ser>
        <c:gapWidth val="0"/>
        <c:axId val="46005058"/>
        <c:axId val="11392339"/>
      </c:barChart>
      <c:dateAx>
        <c:axId val="46005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392339"/>
        <c:crosses val="autoZero"/>
        <c:auto val="0"/>
        <c:majorUnit val="3"/>
        <c:majorTimeUnit val="months"/>
        <c:noMultiLvlLbl val="0"/>
      </c:dateAx>
      <c:valAx>
        <c:axId val="11392339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05058"/>
        <c:crossesAt val="1"/>
        <c:crossBetween val="between"/>
        <c:dispUnits/>
        <c:majorUnit val="0.1"/>
        <c:min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5"/>
          <c:y val="0.1405"/>
          <c:w val="0.985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Summary!$B$20:$S$20</c:f>
              <c:numCache/>
            </c:numRef>
          </c:val>
        </c:ser>
        <c:gapWidth val="0"/>
        <c:axId val="35422188"/>
        <c:axId val="50364237"/>
      </c:barChart>
      <c:dateAx>
        <c:axId val="354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364237"/>
        <c:crosses val="autoZero"/>
        <c:auto val="0"/>
        <c:majorUnit val="3"/>
        <c:majorTimeUnit val="months"/>
        <c:noMultiLvlLbl val="0"/>
      </c:dateAx>
      <c:valAx>
        <c:axId val="50364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2218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>
        <c:manualLayout>
          <c:xMode val="factor"/>
          <c:yMode val="factor"/>
          <c:x val="0.002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97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Summary!$B$22:$S$22</c:f>
              <c:numCache/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Summary!$B$16:$S$16</c:f>
              <c:numCache/>
            </c:numRef>
          </c:val>
          <c:smooth val="1"/>
        </c:ser>
        <c:axId val="50624950"/>
        <c:axId val="52971367"/>
      </c:lineChart>
      <c:dateAx>
        <c:axId val="50624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2971367"/>
        <c:crosses val="autoZero"/>
        <c:auto val="0"/>
        <c:majorUnit val="3"/>
        <c:majorTimeUnit val="months"/>
        <c:noMultiLvlLbl val="0"/>
      </c:dateAx>
      <c:valAx>
        <c:axId val="52971367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24950"/>
        <c:crossesAt val="1"/>
        <c:crossBetween val="between"/>
        <c:dispUnits/>
        <c:maj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5"/>
          <c:y val="0.90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&gt;3 Months Arrears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46"/>
          <c:w val="0.98575"/>
          <c:h val="0.6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Summary!$B$29:$S$29</c:f>
              <c:numCache>
                <c:ptCount val="18"/>
                <c:pt idx="0">
                  <c:v>0.00056733994</c:v>
                </c:pt>
                <c:pt idx="1">
                  <c:v>0.005</c:v>
                </c:pt>
                <c:pt idx="2">
                  <c:v>0.00802557301</c:v>
                </c:pt>
                <c:pt idx="3">
                  <c:v>0.008</c:v>
                </c:pt>
                <c:pt idx="4">
                  <c:v>0.007</c:v>
                </c:pt>
                <c:pt idx="5">
                  <c:v>0.008</c:v>
                </c:pt>
                <c:pt idx="6">
                  <c:v>0.01008200675</c:v>
                </c:pt>
                <c:pt idx="7">
                  <c:v>0.013</c:v>
                </c:pt>
                <c:pt idx="8">
                  <c:v>0.00964624155</c:v>
                </c:pt>
                <c:pt idx="9">
                  <c:v>0.01464034401</c:v>
                </c:pt>
                <c:pt idx="10">
                  <c:v>0.013</c:v>
                </c:pt>
                <c:pt idx="11">
                  <c:v>0.014</c:v>
                </c:pt>
                <c:pt idx="12">
                  <c:v>0.01241254112</c:v>
                </c:pt>
                <c:pt idx="13">
                  <c:v>0.012</c:v>
                </c:pt>
                <c:pt idx="14">
                  <c:v>0.009</c:v>
                </c:pt>
                <c:pt idx="15">
                  <c:v>0.01</c:v>
                </c:pt>
                <c:pt idx="16">
                  <c:v>0.009</c:v>
                </c:pt>
                <c:pt idx="17">
                  <c:v>0.01</c:v>
                </c:pt>
              </c:numCache>
            </c:numRef>
          </c:val>
        </c:ser>
        <c:gapWidth val="0"/>
        <c:axId val="6980256"/>
        <c:axId val="62822305"/>
      </c:barChart>
      <c:dateAx>
        <c:axId val="6980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2822305"/>
        <c:crosses val="autoZero"/>
        <c:auto val="0"/>
        <c:majorUnit val="3"/>
        <c:majorTimeUnit val="months"/>
        <c:noMultiLvlLbl val="0"/>
      </c:dateAx>
      <c:valAx>
        <c:axId val="62822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8025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51</xdr:row>
      <xdr:rowOff>19050</xdr:rowOff>
    </xdr:from>
    <xdr:to>
      <xdr:col>5</xdr:col>
      <xdr:colOff>523875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142875" y="8277225"/>
        <a:ext cx="6838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71</xdr:row>
      <xdr:rowOff>19050</xdr:rowOff>
    </xdr:from>
    <xdr:to>
      <xdr:col>5</xdr:col>
      <xdr:colOff>514350</xdr:colOff>
      <xdr:row>89</xdr:row>
      <xdr:rowOff>0</xdr:rowOff>
    </xdr:to>
    <xdr:graphicFrame>
      <xdr:nvGraphicFramePr>
        <xdr:cNvPr id="2" name="Chart 2"/>
        <xdr:cNvGraphicFramePr/>
      </xdr:nvGraphicFramePr>
      <xdr:xfrm>
        <a:off x="161925" y="11515725"/>
        <a:ext cx="68103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91</xdr:row>
      <xdr:rowOff>19050</xdr:rowOff>
    </xdr:from>
    <xdr:to>
      <xdr:col>5</xdr:col>
      <xdr:colOff>476250</xdr:colOff>
      <xdr:row>109</xdr:row>
      <xdr:rowOff>9525</xdr:rowOff>
    </xdr:to>
    <xdr:graphicFrame>
      <xdr:nvGraphicFramePr>
        <xdr:cNvPr id="3" name="Chart 3"/>
        <xdr:cNvGraphicFramePr/>
      </xdr:nvGraphicFramePr>
      <xdr:xfrm>
        <a:off x="171450" y="14754225"/>
        <a:ext cx="67627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110</xdr:row>
      <xdr:rowOff>152400</xdr:rowOff>
    </xdr:from>
    <xdr:to>
      <xdr:col>5</xdr:col>
      <xdr:colOff>447675</xdr:colOff>
      <xdr:row>129</xdr:row>
      <xdr:rowOff>19050</xdr:rowOff>
    </xdr:to>
    <xdr:graphicFrame>
      <xdr:nvGraphicFramePr>
        <xdr:cNvPr id="4" name="Chart 4"/>
        <xdr:cNvGraphicFramePr/>
      </xdr:nvGraphicFramePr>
      <xdr:xfrm>
        <a:off x="180975" y="17964150"/>
        <a:ext cx="67246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131</xdr:row>
      <xdr:rowOff>0</xdr:rowOff>
    </xdr:from>
    <xdr:to>
      <xdr:col>5</xdr:col>
      <xdr:colOff>438150</xdr:colOff>
      <xdr:row>151</xdr:row>
      <xdr:rowOff>0</xdr:rowOff>
    </xdr:to>
    <xdr:graphicFrame>
      <xdr:nvGraphicFramePr>
        <xdr:cNvPr id="5" name="Chart 5"/>
        <xdr:cNvGraphicFramePr/>
      </xdr:nvGraphicFramePr>
      <xdr:xfrm>
        <a:off x="200025" y="21212175"/>
        <a:ext cx="669607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153</xdr:row>
      <xdr:rowOff>0</xdr:rowOff>
    </xdr:from>
    <xdr:to>
      <xdr:col>5</xdr:col>
      <xdr:colOff>390525</xdr:colOff>
      <xdr:row>171</xdr:row>
      <xdr:rowOff>0</xdr:rowOff>
    </xdr:to>
    <xdr:graphicFrame>
      <xdr:nvGraphicFramePr>
        <xdr:cNvPr id="6" name="Chart 6"/>
        <xdr:cNvGraphicFramePr/>
      </xdr:nvGraphicFramePr>
      <xdr:xfrm>
        <a:off x="219075" y="24774525"/>
        <a:ext cx="66294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173</xdr:row>
      <xdr:rowOff>0</xdr:rowOff>
    </xdr:from>
    <xdr:to>
      <xdr:col>5</xdr:col>
      <xdr:colOff>381000</xdr:colOff>
      <xdr:row>191</xdr:row>
      <xdr:rowOff>9525</xdr:rowOff>
    </xdr:to>
    <xdr:graphicFrame>
      <xdr:nvGraphicFramePr>
        <xdr:cNvPr id="7" name="Chart 7"/>
        <xdr:cNvGraphicFramePr/>
      </xdr:nvGraphicFramePr>
      <xdr:xfrm>
        <a:off x="200025" y="28013025"/>
        <a:ext cx="6638925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238125</xdr:colOff>
      <xdr:row>192</xdr:row>
      <xdr:rowOff>28575</xdr:rowOff>
    </xdr:from>
    <xdr:to>
      <xdr:col>5</xdr:col>
      <xdr:colOff>352425</xdr:colOff>
      <xdr:row>210</xdr:row>
      <xdr:rowOff>142875</xdr:rowOff>
    </xdr:to>
    <xdr:graphicFrame>
      <xdr:nvGraphicFramePr>
        <xdr:cNvPr id="8" name="Chart 14"/>
        <xdr:cNvGraphicFramePr/>
      </xdr:nvGraphicFramePr>
      <xdr:xfrm>
        <a:off x="238125" y="31118175"/>
        <a:ext cx="6572250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142875</xdr:colOff>
      <xdr:row>20</xdr:row>
      <xdr:rowOff>142875</xdr:rowOff>
    </xdr:to>
    <xdr:graphicFrame>
      <xdr:nvGraphicFramePr>
        <xdr:cNvPr id="1" name="Chart 18"/>
        <xdr:cNvGraphicFramePr/>
      </xdr:nvGraphicFramePr>
      <xdr:xfrm>
        <a:off x="609600" y="533400"/>
        <a:ext cx="68484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114300</xdr:colOff>
      <xdr:row>39</xdr:row>
      <xdr:rowOff>152400</xdr:rowOff>
    </xdr:to>
    <xdr:graphicFrame>
      <xdr:nvGraphicFramePr>
        <xdr:cNvPr id="2" name="Chart 19"/>
        <xdr:cNvGraphicFramePr/>
      </xdr:nvGraphicFramePr>
      <xdr:xfrm>
        <a:off x="609600" y="3609975"/>
        <a:ext cx="68199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66675</xdr:colOff>
      <xdr:row>59</xdr:row>
      <xdr:rowOff>0</xdr:rowOff>
    </xdr:to>
    <xdr:graphicFrame>
      <xdr:nvGraphicFramePr>
        <xdr:cNvPr id="3" name="Chart 20"/>
        <xdr:cNvGraphicFramePr/>
      </xdr:nvGraphicFramePr>
      <xdr:xfrm>
        <a:off x="609600" y="6686550"/>
        <a:ext cx="67722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12</xdr:col>
      <xdr:colOff>28575</xdr:colOff>
      <xdr:row>78</xdr:row>
      <xdr:rowOff>38100</xdr:rowOff>
    </xdr:to>
    <xdr:graphicFrame>
      <xdr:nvGraphicFramePr>
        <xdr:cNvPr id="4" name="Chart 21"/>
        <xdr:cNvGraphicFramePr/>
      </xdr:nvGraphicFramePr>
      <xdr:xfrm>
        <a:off x="609600" y="9763125"/>
        <a:ext cx="673417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24</xdr:col>
      <xdr:colOff>0</xdr:colOff>
      <xdr:row>20</xdr:row>
      <xdr:rowOff>142875</xdr:rowOff>
    </xdr:to>
    <xdr:graphicFrame>
      <xdr:nvGraphicFramePr>
        <xdr:cNvPr id="5" name="Chart 22"/>
        <xdr:cNvGraphicFramePr/>
      </xdr:nvGraphicFramePr>
      <xdr:xfrm>
        <a:off x="7924800" y="533400"/>
        <a:ext cx="67056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22</xdr:row>
      <xdr:rowOff>0</xdr:rowOff>
    </xdr:from>
    <xdr:to>
      <xdr:col>24</xdr:col>
      <xdr:colOff>0</xdr:colOff>
      <xdr:row>40</xdr:row>
      <xdr:rowOff>9525</xdr:rowOff>
    </xdr:to>
    <xdr:graphicFrame>
      <xdr:nvGraphicFramePr>
        <xdr:cNvPr id="6" name="Chart 23"/>
        <xdr:cNvGraphicFramePr/>
      </xdr:nvGraphicFramePr>
      <xdr:xfrm>
        <a:off x="7924800" y="3609975"/>
        <a:ext cx="670560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28575</xdr:colOff>
      <xdr:row>40</xdr:row>
      <xdr:rowOff>152400</xdr:rowOff>
    </xdr:from>
    <xdr:to>
      <xdr:col>23</xdr:col>
      <xdr:colOff>581025</xdr:colOff>
      <xdr:row>59</xdr:row>
      <xdr:rowOff>9525</xdr:rowOff>
    </xdr:to>
    <xdr:graphicFrame>
      <xdr:nvGraphicFramePr>
        <xdr:cNvPr id="7" name="Chart 24"/>
        <xdr:cNvGraphicFramePr/>
      </xdr:nvGraphicFramePr>
      <xdr:xfrm>
        <a:off x="7953375" y="6677025"/>
        <a:ext cx="6648450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23</xdr:col>
      <xdr:colOff>561975</xdr:colOff>
      <xdr:row>78</xdr:row>
      <xdr:rowOff>9525</xdr:rowOff>
    </xdr:to>
    <xdr:graphicFrame>
      <xdr:nvGraphicFramePr>
        <xdr:cNvPr id="8" name="Chart 25"/>
        <xdr:cNvGraphicFramePr/>
      </xdr:nvGraphicFramePr>
      <xdr:xfrm>
        <a:off x="7924800" y="9763125"/>
        <a:ext cx="6657975" cy="292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U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6.140625" style="2" customWidth="1"/>
    <col min="2" max="2" width="12.57421875" style="2" customWidth="1"/>
    <col min="3" max="5" width="12.7109375" style="2" customWidth="1"/>
    <col min="6" max="6" width="12.57421875" style="2" customWidth="1"/>
    <col min="7" max="10" width="12.7109375" style="2" customWidth="1"/>
    <col min="11" max="12" width="12.57421875" style="2" customWidth="1"/>
    <col min="13" max="17" width="12.7109375" style="2" customWidth="1"/>
    <col min="18" max="18" width="12.57421875" style="2" customWidth="1"/>
    <col min="19" max="19" width="10.8515625" style="2" customWidth="1"/>
    <col min="20" max="16384" width="9.140625" style="2" customWidth="1"/>
  </cols>
  <sheetData>
    <row r="2" ht="12.75">
      <c r="A2" s="1" t="s">
        <v>0</v>
      </c>
    </row>
    <row r="3" spans="1:19" s="22" customFormat="1" ht="12.75">
      <c r="A3" s="21"/>
      <c r="B3" s="3">
        <v>36433</v>
      </c>
      <c r="C3" s="3">
        <v>36525</v>
      </c>
      <c r="D3" s="3">
        <v>36616</v>
      </c>
      <c r="E3" s="3">
        <v>36707</v>
      </c>
      <c r="F3" s="3">
        <v>36799</v>
      </c>
      <c r="G3" s="3">
        <v>36891</v>
      </c>
      <c r="H3" s="4">
        <v>36981</v>
      </c>
      <c r="I3" s="4">
        <v>37072</v>
      </c>
      <c r="J3" s="4">
        <v>37164</v>
      </c>
      <c r="K3" s="4">
        <v>37256</v>
      </c>
      <c r="L3" s="4">
        <v>37346</v>
      </c>
      <c r="M3" s="4">
        <v>37437</v>
      </c>
      <c r="N3" s="4">
        <v>37529</v>
      </c>
      <c r="O3" s="4">
        <v>37621</v>
      </c>
      <c r="P3" s="4">
        <v>37711</v>
      </c>
      <c r="Q3" s="4">
        <v>37802</v>
      </c>
      <c r="R3" s="4">
        <v>37894</v>
      </c>
      <c r="S3" s="4">
        <v>37986</v>
      </c>
    </row>
    <row r="4" spans="1:19" ht="12.75">
      <c r="A4" s="5" t="s">
        <v>26</v>
      </c>
      <c r="B4" s="8">
        <v>181549</v>
      </c>
      <c r="C4" s="8">
        <v>178873</v>
      </c>
      <c r="D4" s="8">
        <v>176436</v>
      </c>
      <c r="E4" s="8">
        <v>173701</v>
      </c>
      <c r="F4" s="8">
        <v>171180</v>
      </c>
      <c r="G4" s="8">
        <v>168388</v>
      </c>
      <c r="H4" s="8">
        <v>165840</v>
      </c>
      <c r="I4" s="8">
        <v>162043</v>
      </c>
      <c r="J4" s="8">
        <v>158922</v>
      </c>
      <c r="K4" s="8">
        <v>153481</v>
      </c>
      <c r="L4" s="8">
        <v>147436</v>
      </c>
      <c r="M4" s="9">
        <v>141060</v>
      </c>
      <c r="N4" s="9">
        <v>132205</v>
      </c>
      <c r="O4" s="9">
        <v>126891</v>
      </c>
      <c r="P4" s="9">
        <v>120720</v>
      </c>
      <c r="Q4" s="9">
        <v>113295</v>
      </c>
      <c r="R4" s="9">
        <v>107789</v>
      </c>
      <c r="S4" s="9">
        <v>101270</v>
      </c>
    </row>
    <row r="5" spans="1:19" ht="12.75">
      <c r="A5" s="5" t="s">
        <v>1</v>
      </c>
      <c r="B5" s="8">
        <f>SUM(B6:B7)</f>
        <v>181549</v>
      </c>
      <c r="C5" s="8">
        <f aca="true" t="shared" si="0" ref="C5:Q5">SUM(C6:C7)</f>
        <v>178873</v>
      </c>
      <c r="D5" s="8">
        <f t="shared" si="0"/>
        <v>176436</v>
      </c>
      <c r="E5" s="8">
        <f t="shared" si="0"/>
        <v>173701</v>
      </c>
      <c r="F5" s="8">
        <f t="shared" si="0"/>
        <v>171180</v>
      </c>
      <c r="G5" s="8">
        <f t="shared" si="0"/>
        <v>168388</v>
      </c>
      <c r="H5" s="8">
        <f t="shared" si="0"/>
        <v>165840</v>
      </c>
      <c r="I5" s="8">
        <f t="shared" si="0"/>
        <v>162043</v>
      </c>
      <c r="J5" s="8">
        <f t="shared" si="0"/>
        <v>158922</v>
      </c>
      <c r="K5" s="8">
        <f t="shared" si="0"/>
        <v>153481</v>
      </c>
      <c r="L5" s="8">
        <f t="shared" si="0"/>
        <v>147466</v>
      </c>
      <c r="M5" s="8">
        <f t="shared" si="0"/>
        <v>141060</v>
      </c>
      <c r="N5" s="8">
        <f t="shared" si="0"/>
        <v>132214</v>
      </c>
      <c r="O5" s="8">
        <f t="shared" si="0"/>
        <v>126891</v>
      </c>
      <c r="P5" s="8">
        <f t="shared" si="0"/>
        <v>120720</v>
      </c>
      <c r="Q5" s="8">
        <f t="shared" si="0"/>
        <v>113295</v>
      </c>
      <c r="R5" s="8">
        <f>SUM(R6:R7)</f>
        <v>107789</v>
      </c>
      <c r="S5" s="8">
        <f>SUM(S6:S7)</f>
        <v>101270</v>
      </c>
    </row>
    <row r="6" spans="1:19" ht="12.75">
      <c r="A6" s="5" t="s">
        <v>9</v>
      </c>
      <c r="B6" s="8">
        <v>164549</v>
      </c>
      <c r="C6" s="8">
        <v>161873</v>
      </c>
      <c r="D6" s="8">
        <v>159436</v>
      </c>
      <c r="E6" s="8">
        <v>156701</v>
      </c>
      <c r="F6" s="8">
        <v>154180</v>
      </c>
      <c r="G6" s="8">
        <v>151388</v>
      </c>
      <c r="H6" s="8">
        <v>148840</v>
      </c>
      <c r="I6" s="8">
        <v>145043</v>
      </c>
      <c r="J6" s="8">
        <v>141922</v>
      </c>
      <c r="K6" s="8">
        <v>136481</v>
      </c>
      <c r="L6" s="8">
        <v>130466</v>
      </c>
      <c r="M6" s="9">
        <v>124060</v>
      </c>
      <c r="N6" s="9">
        <v>115214</v>
      </c>
      <c r="O6" s="9">
        <v>109891</v>
      </c>
      <c r="P6" s="9">
        <v>103720</v>
      </c>
      <c r="Q6" s="9">
        <v>96295</v>
      </c>
      <c r="R6" s="9">
        <v>90789</v>
      </c>
      <c r="S6" s="9">
        <v>84270</v>
      </c>
    </row>
    <row r="7" spans="1:19" ht="12.75">
      <c r="A7" s="5" t="s">
        <v>2</v>
      </c>
      <c r="B7" s="8">
        <v>17000</v>
      </c>
      <c r="C7" s="8">
        <v>17000</v>
      </c>
      <c r="D7" s="8">
        <v>17000</v>
      </c>
      <c r="E7" s="8">
        <v>17000</v>
      </c>
      <c r="F7" s="8">
        <v>17000</v>
      </c>
      <c r="G7" s="8">
        <v>17000</v>
      </c>
      <c r="H7" s="8">
        <v>17000</v>
      </c>
      <c r="I7" s="8">
        <v>17000</v>
      </c>
      <c r="J7" s="8">
        <v>17000</v>
      </c>
      <c r="K7" s="8">
        <v>17000</v>
      </c>
      <c r="L7" s="8">
        <v>17000</v>
      </c>
      <c r="M7" s="9">
        <v>17000</v>
      </c>
      <c r="N7" s="9">
        <v>17000</v>
      </c>
      <c r="O7" s="9">
        <v>17000</v>
      </c>
      <c r="P7" s="9">
        <v>17000</v>
      </c>
      <c r="Q7" s="9">
        <v>17000</v>
      </c>
      <c r="R7" s="9">
        <v>17000</v>
      </c>
      <c r="S7" s="9">
        <v>17000</v>
      </c>
    </row>
    <row r="8" spans="1:19" ht="12.75">
      <c r="A8" s="5" t="s">
        <v>17</v>
      </c>
      <c r="B8" s="10">
        <f>+B7/B5</f>
        <v>0.09363863199466811</v>
      </c>
      <c r="C8" s="10">
        <f aca="true" t="shared" si="1" ref="C8:M8">+C7/C5</f>
        <v>0.09503949729696488</v>
      </c>
      <c r="D8" s="10">
        <f t="shared" si="1"/>
        <v>0.09635221836813349</v>
      </c>
      <c r="E8" s="10">
        <f t="shared" si="1"/>
        <v>0.09786932717716075</v>
      </c>
      <c r="F8" s="10">
        <f t="shared" si="1"/>
        <v>0.09931066713401099</v>
      </c>
      <c r="G8" s="10">
        <f t="shared" si="1"/>
        <v>0.10095731287265126</v>
      </c>
      <c r="H8" s="10">
        <f t="shared" si="1"/>
        <v>0.10250844187168355</v>
      </c>
      <c r="I8" s="10">
        <f t="shared" si="1"/>
        <v>0.10491042501064532</v>
      </c>
      <c r="J8" s="10">
        <f t="shared" si="1"/>
        <v>0.10697071519361699</v>
      </c>
      <c r="K8" s="10">
        <f t="shared" si="1"/>
        <v>0.11076289573302232</v>
      </c>
      <c r="L8" s="10">
        <f t="shared" si="1"/>
        <v>0.11528081049191</v>
      </c>
      <c r="M8" s="10">
        <f t="shared" si="1"/>
        <v>0.12051609244293209</v>
      </c>
      <c r="N8" s="10">
        <f aca="true" t="shared" si="2" ref="N8:S8">+N7/N5</f>
        <v>0.12857942426671912</v>
      </c>
      <c r="O8" s="10">
        <f t="shared" si="2"/>
        <v>0.13397325263415058</v>
      </c>
      <c r="P8" s="10">
        <f t="shared" si="2"/>
        <v>0.14082173624917163</v>
      </c>
      <c r="Q8" s="10">
        <f t="shared" si="2"/>
        <v>0.150050752460391</v>
      </c>
      <c r="R8" s="10">
        <f t="shared" si="2"/>
        <v>0.15771553683585524</v>
      </c>
      <c r="S8" s="10">
        <f t="shared" si="2"/>
        <v>0.16786807544188803</v>
      </c>
    </row>
    <row r="9" spans="1:19" ht="12.75">
      <c r="A9" s="5" t="s">
        <v>30</v>
      </c>
      <c r="B9" s="10">
        <v>0.0889</v>
      </c>
      <c r="C9" s="10">
        <v>0.0864</v>
      </c>
      <c r="D9" s="10">
        <v>0.0854</v>
      </c>
      <c r="E9" s="10">
        <v>0.0849</v>
      </c>
      <c r="F9" s="10">
        <v>0.0875</v>
      </c>
      <c r="G9" s="10">
        <v>0.0891</v>
      </c>
      <c r="H9" s="10">
        <v>0.089</v>
      </c>
      <c r="I9" s="10">
        <v>0.0943</v>
      </c>
      <c r="J9" s="10">
        <v>0.0966</v>
      </c>
      <c r="K9" s="10">
        <v>0.1035</v>
      </c>
      <c r="L9" s="10">
        <v>0.1112</v>
      </c>
      <c r="M9" s="10">
        <v>0.12</v>
      </c>
      <c r="N9" s="10">
        <v>0.1326</v>
      </c>
      <c r="O9" s="10">
        <v>0.134</v>
      </c>
      <c r="P9" s="10">
        <v>0.1372</v>
      </c>
      <c r="Q9" s="10">
        <v>0.1429</v>
      </c>
      <c r="R9" s="10">
        <v>0.1452</v>
      </c>
      <c r="S9" s="10">
        <v>0.1496</v>
      </c>
    </row>
    <row r="10" spans="1:19" ht="12.75">
      <c r="A10" s="5" t="s">
        <v>31</v>
      </c>
      <c r="B10" s="10">
        <v>0.023</v>
      </c>
      <c r="C10" s="11">
        <v>0.0218</v>
      </c>
      <c r="D10" s="11">
        <v>0.0215</v>
      </c>
      <c r="E10" s="11">
        <v>0.0215</v>
      </c>
      <c r="F10" s="11">
        <v>0.0254</v>
      </c>
      <c r="G10" s="11">
        <v>0.0253</v>
      </c>
      <c r="H10" s="11">
        <v>0.0228</v>
      </c>
      <c r="I10" s="11">
        <v>0.0344</v>
      </c>
      <c r="J10" s="11">
        <v>0.03</v>
      </c>
      <c r="K10" s="11">
        <v>0.0438</v>
      </c>
      <c r="L10" s="11">
        <v>0.0498</v>
      </c>
      <c r="M10" s="11">
        <v>0.0576</v>
      </c>
      <c r="N10" s="11">
        <v>0.0759</v>
      </c>
      <c r="O10" s="11">
        <v>0.0402</v>
      </c>
      <c r="P10" s="11">
        <v>0.0486</v>
      </c>
      <c r="Q10" s="18">
        <v>0.0615</v>
      </c>
      <c r="R10" s="18">
        <v>0.0486</v>
      </c>
      <c r="S10" s="18">
        <v>0.0605</v>
      </c>
    </row>
    <row r="11" spans="1:19" s="37" customFormat="1" ht="12.75">
      <c r="A11" s="8" t="s">
        <v>27</v>
      </c>
      <c r="B11" s="8">
        <v>585</v>
      </c>
      <c r="C11" s="8">
        <v>1187</v>
      </c>
      <c r="D11" s="8">
        <v>1349</v>
      </c>
      <c r="E11" s="8">
        <v>1012</v>
      </c>
      <c r="F11" s="8">
        <v>1819</v>
      </c>
      <c r="G11" s="8">
        <v>1527</v>
      </c>
      <c r="H11" s="8">
        <v>1277</v>
      </c>
      <c r="I11" s="8">
        <v>1909</v>
      </c>
      <c r="J11" s="8">
        <v>1731</v>
      </c>
      <c r="K11" s="8">
        <v>1503</v>
      </c>
      <c r="L11" s="8">
        <v>1592</v>
      </c>
      <c r="M11" s="8">
        <v>2110</v>
      </c>
      <c r="N11" s="8">
        <v>1847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</row>
    <row r="12" spans="1:19" s="37" customFormat="1" ht="12.75">
      <c r="A12" s="8" t="s">
        <v>18</v>
      </c>
      <c r="B12" s="8">
        <v>4625</v>
      </c>
      <c r="C12" s="8">
        <v>4625</v>
      </c>
      <c r="D12" s="8">
        <v>4625</v>
      </c>
      <c r="E12" s="8">
        <v>4625</v>
      </c>
      <c r="F12" s="8">
        <v>4625</v>
      </c>
      <c r="G12" s="8">
        <v>4625</v>
      </c>
      <c r="H12" s="8">
        <v>4625</v>
      </c>
      <c r="I12" s="8">
        <v>4625</v>
      </c>
      <c r="J12" s="8">
        <v>4625</v>
      </c>
      <c r="K12" s="8">
        <v>4625</v>
      </c>
      <c r="L12" s="8">
        <v>4625</v>
      </c>
      <c r="M12" s="8">
        <v>4625</v>
      </c>
      <c r="N12" s="8">
        <v>4625</v>
      </c>
      <c r="O12" s="9">
        <v>4625</v>
      </c>
      <c r="P12" s="9">
        <v>4625</v>
      </c>
      <c r="Q12" s="9">
        <v>4625</v>
      </c>
      <c r="R12" s="9">
        <v>4625</v>
      </c>
      <c r="S12" s="9">
        <v>4625</v>
      </c>
    </row>
    <row r="13" spans="1:19" ht="12.75">
      <c r="A13" s="5" t="s">
        <v>36</v>
      </c>
      <c r="B13" s="36">
        <f>+B12/B4</f>
        <v>0.02547521605737294</v>
      </c>
      <c r="C13" s="36">
        <f aca="true" t="shared" si="3" ref="C13:S13">+C12/C4</f>
        <v>0.025856333823438975</v>
      </c>
      <c r="D13" s="36">
        <f t="shared" si="3"/>
        <v>0.026213471173683375</v>
      </c>
      <c r="E13" s="36">
        <f t="shared" si="3"/>
        <v>0.02662621401143344</v>
      </c>
      <c r="F13" s="36">
        <f t="shared" si="3"/>
        <v>0.027018343264400047</v>
      </c>
      <c r="G13" s="36">
        <f t="shared" si="3"/>
        <v>0.027466327766824238</v>
      </c>
      <c r="H13" s="36">
        <f t="shared" si="3"/>
        <v>0.02788832609744332</v>
      </c>
      <c r="I13" s="36">
        <f t="shared" si="3"/>
        <v>0.028541806804366743</v>
      </c>
      <c r="J13" s="36">
        <f t="shared" si="3"/>
        <v>0.029102326927675212</v>
      </c>
      <c r="K13" s="36">
        <f t="shared" si="3"/>
        <v>0.030134023103836956</v>
      </c>
      <c r="L13" s="36">
        <f t="shared" si="3"/>
        <v>0.031369543395100244</v>
      </c>
      <c r="M13" s="36">
        <f t="shared" si="3"/>
        <v>0.03278746632638593</v>
      </c>
      <c r="N13" s="36">
        <f t="shared" si="3"/>
        <v>0.03498354827729662</v>
      </c>
      <c r="O13" s="36">
        <f t="shared" si="3"/>
        <v>0.03644860549605567</v>
      </c>
      <c r="P13" s="36">
        <f t="shared" si="3"/>
        <v>0.03831179589131876</v>
      </c>
      <c r="Q13" s="36">
        <f t="shared" si="3"/>
        <v>0.04082263118407697</v>
      </c>
      <c r="R13" s="36">
        <f t="shared" si="3"/>
        <v>0.04290790340387238</v>
      </c>
      <c r="S13" s="36">
        <f t="shared" si="3"/>
        <v>0.04566999111286659</v>
      </c>
    </row>
    <row r="14" spans="1:19" ht="12.75">
      <c r="A14" s="5" t="s">
        <v>3</v>
      </c>
      <c r="B14" s="8">
        <v>0</v>
      </c>
      <c r="C14" s="8">
        <f>B18</f>
        <v>0</v>
      </c>
      <c r="D14" s="8">
        <f>C18</f>
        <v>0</v>
      </c>
      <c r="E14" s="8">
        <f>D18</f>
        <v>0</v>
      </c>
      <c r="F14" s="8">
        <f>E18</f>
        <v>0</v>
      </c>
      <c r="G14" s="8">
        <f>F18</f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</row>
    <row r="15" spans="1:19" ht="12.75">
      <c r="A15" s="5" t="s">
        <v>32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30</v>
      </c>
      <c r="M15" s="8">
        <v>0</v>
      </c>
      <c r="N15" s="8">
        <v>9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ht="12.75">
      <c r="A16" s="5" t="s">
        <v>46</v>
      </c>
      <c r="B16" s="11"/>
      <c r="C16" s="11">
        <f aca="true" t="shared" si="4" ref="C16:S16">1-(1-C15/B4)^4</f>
        <v>0</v>
      </c>
      <c r="D16" s="11">
        <f t="shared" si="4"/>
        <v>0</v>
      </c>
      <c r="E16" s="11">
        <f t="shared" si="4"/>
        <v>0</v>
      </c>
      <c r="F16" s="11">
        <f t="shared" si="4"/>
        <v>0</v>
      </c>
      <c r="G16" s="11">
        <f t="shared" si="4"/>
        <v>0</v>
      </c>
      <c r="H16" s="11">
        <f t="shared" si="4"/>
        <v>0</v>
      </c>
      <c r="I16" s="11">
        <f t="shared" si="4"/>
        <v>0</v>
      </c>
      <c r="J16" s="11">
        <f t="shared" si="4"/>
        <v>0</v>
      </c>
      <c r="K16" s="11">
        <f t="shared" si="4"/>
        <v>0</v>
      </c>
      <c r="L16" s="11">
        <f t="shared" si="4"/>
        <v>0.0007816265275603085</v>
      </c>
      <c r="M16" s="11">
        <f t="shared" si="4"/>
        <v>0</v>
      </c>
      <c r="N16" s="11">
        <f t="shared" si="4"/>
        <v>0.00025518612508246274</v>
      </c>
      <c r="O16" s="11">
        <f t="shared" si="4"/>
        <v>0</v>
      </c>
      <c r="P16" s="11">
        <f t="shared" si="4"/>
        <v>0</v>
      </c>
      <c r="Q16" s="11">
        <f t="shared" si="4"/>
        <v>0</v>
      </c>
      <c r="R16" s="11">
        <f t="shared" si="4"/>
        <v>0</v>
      </c>
      <c r="S16" s="11">
        <f t="shared" si="4"/>
        <v>0</v>
      </c>
    </row>
    <row r="17" spans="1:19" ht="12.75">
      <c r="A17" s="5" t="s">
        <v>37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30</v>
      </c>
      <c r="M17" s="8">
        <v>0</v>
      </c>
      <c r="N17" s="8">
        <v>9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</row>
    <row r="18" spans="1:19" ht="12.75">
      <c r="A18" s="5" t="s">
        <v>42</v>
      </c>
      <c r="B18" s="8">
        <f>B14+B15-B17</f>
        <v>0</v>
      </c>
      <c r="C18" s="8">
        <f>C14+C15-C17</f>
        <v>0</v>
      </c>
      <c r="D18" s="8">
        <f>D14+D15-D17</f>
        <v>0</v>
      </c>
      <c r="E18" s="8">
        <f>E14+E15-E17</f>
        <v>0</v>
      </c>
      <c r="F18" s="8">
        <f aca="true" t="shared" si="5" ref="F18:S18">F14+F15-F17</f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  <c r="M18" s="8">
        <f t="shared" si="5"/>
        <v>0</v>
      </c>
      <c r="N18" s="8">
        <f t="shared" si="5"/>
        <v>0</v>
      </c>
      <c r="O18" s="8">
        <f t="shared" si="5"/>
        <v>0</v>
      </c>
      <c r="P18" s="8">
        <f t="shared" si="5"/>
        <v>0</v>
      </c>
      <c r="Q18" s="8">
        <f t="shared" si="5"/>
        <v>0</v>
      </c>
      <c r="R18" s="8">
        <f t="shared" si="5"/>
        <v>0</v>
      </c>
      <c r="S18" s="8">
        <f t="shared" si="5"/>
        <v>0</v>
      </c>
    </row>
    <row r="19" spans="1:19" ht="12.75">
      <c r="A19" s="5" t="s">
        <v>38</v>
      </c>
      <c r="B19" s="35" t="s">
        <v>4</v>
      </c>
      <c r="C19" s="35" t="s">
        <v>4</v>
      </c>
      <c r="D19" s="35" t="s">
        <v>4</v>
      </c>
      <c r="E19" s="35" t="s">
        <v>4</v>
      </c>
      <c r="F19" s="35" t="s">
        <v>4</v>
      </c>
      <c r="G19" s="35" t="s">
        <v>4</v>
      </c>
      <c r="H19" s="35" t="s">
        <v>4</v>
      </c>
      <c r="I19" s="35" t="s">
        <v>4</v>
      </c>
      <c r="J19" s="35" t="s">
        <v>4</v>
      </c>
      <c r="K19" s="35" t="s">
        <v>4</v>
      </c>
      <c r="L19" s="35" t="s">
        <v>4</v>
      </c>
      <c r="M19" s="35" t="s">
        <v>4</v>
      </c>
      <c r="N19" s="35" t="s">
        <v>4</v>
      </c>
      <c r="O19" s="35" t="s">
        <v>4</v>
      </c>
      <c r="P19" s="35" t="s">
        <v>4</v>
      </c>
      <c r="Q19" s="35" t="s">
        <v>4</v>
      </c>
      <c r="R19" s="35" t="s">
        <v>4</v>
      </c>
      <c r="S19" s="35" t="s">
        <v>4</v>
      </c>
    </row>
    <row r="20" spans="1:19" ht="12.75">
      <c r="A20" s="5" t="s">
        <v>39</v>
      </c>
      <c r="B20" s="36">
        <v>0.017</v>
      </c>
      <c r="C20" s="36">
        <v>0.0106</v>
      </c>
      <c r="D20" s="36">
        <v>0.0116</v>
      </c>
      <c r="E20" s="36">
        <v>0.01</v>
      </c>
      <c r="F20" s="36">
        <v>0.0106</v>
      </c>
      <c r="G20" s="36">
        <v>0.0107</v>
      </c>
      <c r="H20" s="36">
        <v>0.0124</v>
      </c>
      <c r="I20" s="36">
        <v>0.0146</v>
      </c>
      <c r="J20" s="36">
        <v>0.0155</v>
      </c>
      <c r="K20" s="36">
        <v>0.0176</v>
      </c>
      <c r="L20" s="36">
        <v>0.0204</v>
      </c>
      <c r="M20" s="36">
        <v>0.0185</v>
      </c>
      <c r="N20" s="36">
        <v>0.019</v>
      </c>
      <c r="O20" s="36">
        <v>0.0198</v>
      </c>
      <c r="P20" s="36">
        <v>0.0181</v>
      </c>
      <c r="Q20" s="38">
        <v>0.0208</v>
      </c>
      <c r="R20" s="38">
        <v>0.0223</v>
      </c>
      <c r="S20" s="38">
        <v>0.0195</v>
      </c>
    </row>
    <row r="21" spans="1:19" s="37" customFormat="1" ht="12.75">
      <c r="A21" s="8" t="s">
        <v>19</v>
      </c>
      <c r="B21" s="8">
        <v>546</v>
      </c>
      <c r="C21" s="8">
        <v>228</v>
      </c>
      <c r="D21" s="8">
        <v>613</v>
      </c>
      <c r="E21" s="8">
        <v>590</v>
      </c>
      <c r="F21" s="8">
        <v>650</v>
      </c>
      <c r="G21" s="8">
        <v>695</v>
      </c>
      <c r="H21" s="8">
        <v>622</v>
      </c>
      <c r="I21" s="8">
        <v>694</v>
      </c>
      <c r="J21" s="8">
        <v>658</v>
      </c>
      <c r="K21" s="8">
        <v>637</v>
      </c>
      <c r="L21" s="8">
        <v>574</v>
      </c>
      <c r="M21" s="8">
        <v>681</v>
      </c>
      <c r="N21" s="8">
        <v>583</v>
      </c>
      <c r="O21" s="9">
        <v>501</v>
      </c>
      <c r="P21" s="9">
        <v>569</v>
      </c>
      <c r="Q21" s="9">
        <v>446</v>
      </c>
      <c r="R21" s="9">
        <v>397</v>
      </c>
      <c r="S21" s="9">
        <v>372</v>
      </c>
    </row>
    <row r="22" spans="1:19" ht="12.75">
      <c r="A22" s="5" t="s">
        <v>43</v>
      </c>
      <c r="B22" s="11">
        <f>+B21/185000</f>
        <v>0.0029513513513513513</v>
      </c>
      <c r="C22" s="11">
        <f>+C21/B4</f>
        <v>0.0012558592996931958</v>
      </c>
      <c r="D22" s="11">
        <f aca="true" t="shared" si="6" ref="D22:S22">+D21/C4</f>
        <v>0.003427012461355263</v>
      </c>
      <c r="E22" s="11">
        <f t="shared" si="6"/>
        <v>0.003343988755129339</v>
      </c>
      <c r="F22" s="11">
        <f t="shared" si="6"/>
        <v>0.00374206250971497</v>
      </c>
      <c r="G22" s="11">
        <f t="shared" si="6"/>
        <v>0.004060053744596332</v>
      </c>
      <c r="H22" s="11">
        <f t="shared" si="6"/>
        <v>0.0036938499180464166</v>
      </c>
      <c r="I22" s="11">
        <f t="shared" si="6"/>
        <v>0.004184756391702846</v>
      </c>
      <c r="J22" s="11">
        <f t="shared" si="6"/>
        <v>0.004060650568059095</v>
      </c>
      <c r="K22" s="11">
        <f t="shared" si="6"/>
        <v>0.0040082556222549425</v>
      </c>
      <c r="L22" s="11">
        <f t="shared" si="6"/>
        <v>0.0037398765971032246</v>
      </c>
      <c r="M22" s="11">
        <f t="shared" si="6"/>
        <v>0.00461895330855422</v>
      </c>
      <c r="N22" s="11">
        <f t="shared" si="6"/>
        <v>0.00413299305260173</v>
      </c>
      <c r="O22" s="11">
        <f t="shared" si="6"/>
        <v>0.003789569229605537</v>
      </c>
      <c r="P22" s="11">
        <f t="shared" si="6"/>
        <v>0.004484163573460687</v>
      </c>
      <c r="Q22" s="11">
        <f t="shared" si="6"/>
        <v>0.0036944996686547383</v>
      </c>
      <c r="R22" s="11">
        <f t="shared" si="6"/>
        <v>0.0035041263956926607</v>
      </c>
      <c r="S22" s="11">
        <f t="shared" si="6"/>
        <v>0.003451187041349303</v>
      </c>
    </row>
    <row r="23" spans="1:19" ht="12.75">
      <c r="A23" s="5" t="s">
        <v>45</v>
      </c>
      <c r="B23" s="11">
        <f>B15/185000</f>
        <v>0</v>
      </c>
      <c r="C23" s="11">
        <f>+C15/B4</f>
        <v>0</v>
      </c>
      <c r="D23" s="11">
        <f aca="true" t="shared" si="7" ref="D23:S23">+D15/C4</f>
        <v>0</v>
      </c>
      <c r="E23" s="11">
        <f t="shared" si="7"/>
        <v>0</v>
      </c>
      <c r="F23" s="11">
        <f t="shared" si="7"/>
        <v>0</v>
      </c>
      <c r="G23" s="11">
        <f t="shared" si="7"/>
        <v>0</v>
      </c>
      <c r="H23" s="11">
        <f t="shared" si="7"/>
        <v>0</v>
      </c>
      <c r="I23" s="11">
        <f t="shared" si="7"/>
        <v>0</v>
      </c>
      <c r="J23" s="11">
        <f t="shared" si="7"/>
        <v>0</v>
      </c>
      <c r="K23" s="11">
        <f t="shared" si="7"/>
        <v>0</v>
      </c>
      <c r="L23" s="11">
        <f t="shared" si="7"/>
        <v>0.00019546393364650998</v>
      </c>
      <c r="M23" s="11">
        <f t="shared" si="7"/>
        <v>0</v>
      </c>
      <c r="N23" s="11">
        <f t="shared" si="7"/>
        <v>6.380263717566993E-05</v>
      </c>
      <c r="O23" s="11">
        <f t="shared" si="7"/>
        <v>0</v>
      </c>
      <c r="P23" s="11">
        <f t="shared" si="7"/>
        <v>0</v>
      </c>
      <c r="Q23" s="11">
        <f t="shared" si="7"/>
        <v>0</v>
      </c>
      <c r="R23" s="11">
        <f t="shared" si="7"/>
        <v>0</v>
      </c>
      <c r="S23" s="11">
        <f t="shared" si="7"/>
        <v>0</v>
      </c>
    </row>
    <row r="24" spans="1:19" ht="12.75">
      <c r="A24" s="5" t="s">
        <v>35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</row>
    <row r="25" spans="1:19" ht="12.75">
      <c r="A25" s="5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7</v>
      </c>
      <c r="M25" s="8">
        <v>0</v>
      </c>
      <c r="N25" s="8">
        <v>0</v>
      </c>
      <c r="O25" s="6">
        <v>0</v>
      </c>
      <c r="P25" s="6">
        <v>0</v>
      </c>
      <c r="Q25" s="6">
        <v>10</v>
      </c>
      <c r="R25" s="6">
        <v>0</v>
      </c>
      <c r="S25" s="6">
        <v>0</v>
      </c>
    </row>
    <row r="26" spans="1:19" ht="12.75">
      <c r="A26" s="5" t="s">
        <v>5</v>
      </c>
      <c r="B26" s="12">
        <v>0.99026158227</v>
      </c>
      <c r="C26" s="12">
        <v>0.979</v>
      </c>
      <c r="D26" s="12">
        <v>0.98017411412</v>
      </c>
      <c r="E26" s="12">
        <v>0.98</v>
      </c>
      <c r="F26" s="12">
        <v>0.976</v>
      </c>
      <c r="G26" s="12">
        <v>0.969</v>
      </c>
      <c r="H26" s="12">
        <v>0.9666968162</v>
      </c>
      <c r="I26" s="13">
        <v>0.972</v>
      </c>
      <c r="J26" s="13">
        <v>0.97257145014</v>
      </c>
      <c r="K26" s="13">
        <v>0.97197028928</v>
      </c>
      <c r="L26" s="13">
        <v>0.975</v>
      </c>
      <c r="M26" s="14">
        <v>0.973</v>
      </c>
      <c r="N26" s="15">
        <v>0.97900230702</v>
      </c>
      <c r="O26" s="13">
        <v>0.979</v>
      </c>
      <c r="P26" s="13">
        <v>0.986</v>
      </c>
      <c r="Q26" s="13">
        <v>0.985</v>
      </c>
      <c r="R26" s="13">
        <v>0.98</v>
      </c>
      <c r="S26" s="13">
        <v>0.981</v>
      </c>
    </row>
    <row r="27" spans="1:19" ht="12.75">
      <c r="A27" s="5" t="s">
        <v>41</v>
      </c>
      <c r="B27" s="12">
        <v>0.00753515579</v>
      </c>
      <c r="C27" s="12">
        <v>0.014</v>
      </c>
      <c r="D27" s="12">
        <v>0.0094425174</v>
      </c>
      <c r="E27" s="12">
        <v>0.008</v>
      </c>
      <c r="F27" s="12">
        <v>0.013</v>
      </c>
      <c r="G27" s="12">
        <v>0.019</v>
      </c>
      <c r="H27" s="12">
        <v>0.0155390738</v>
      </c>
      <c r="I27" s="13">
        <v>0.009</v>
      </c>
      <c r="J27" s="13">
        <v>0.00889744654</v>
      </c>
      <c r="K27" s="13">
        <v>0.00661323951</v>
      </c>
      <c r="L27" s="13">
        <v>0.007</v>
      </c>
      <c r="M27" s="14">
        <v>0.008</v>
      </c>
      <c r="N27" s="15">
        <v>0.00614954048</v>
      </c>
      <c r="O27" s="13">
        <v>0.008</v>
      </c>
      <c r="P27" s="13">
        <v>0.004</v>
      </c>
      <c r="Q27" s="13">
        <v>0.003</v>
      </c>
      <c r="R27" s="13">
        <v>0.008</v>
      </c>
      <c r="S27" s="13">
        <v>0.007</v>
      </c>
    </row>
    <row r="28" spans="1:19" ht="12.75">
      <c r="A28" s="5" t="s">
        <v>28</v>
      </c>
      <c r="B28" s="12">
        <v>0.00163592198</v>
      </c>
      <c r="C28" s="12">
        <v>0.002</v>
      </c>
      <c r="D28" s="12">
        <v>0.00235779546</v>
      </c>
      <c r="E28" s="12">
        <v>0.004</v>
      </c>
      <c r="F28" s="12">
        <v>0.004</v>
      </c>
      <c r="G28" s="12">
        <v>0.004</v>
      </c>
      <c r="H28" s="12">
        <v>0.00768210323</v>
      </c>
      <c r="I28" s="13">
        <v>0.006</v>
      </c>
      <c r="J28" s="13">
        <v>0.00888486175</v>
      </c>
      <c r="K28" s="13">
        <v>0.00677612718</v>
      </c>
      <c r="L28" s="13">
        <v>0.005</v>
      </c>
      <c r="M28" s="14">
        <v>0.005</v>
      </c>
      <c r="N28" s="15">
        <v>0.00243561136</v>
      </c>
      <c r="O28" s="13">
        <v>0.002</v>
      </c>
      <c r="P28" s="13">
        <v>0.001</v>
      </c>
      <c r="Q28" s="13">
        <v>0.002</v>
      </c>
      <c r="R28" s="13">
        <v>0.004</v>
      </c>
      <c r="S28" s="13">
        <v>0.002</v>
      </c>
    </row>
    <row r="29" spans="1:19" ht="12.75">
      <c r="A29" s="5" t="s">
        <v>29</v>
      </c>
      <c r="B29" s="12">
        <v>0.00056733994</v>
      </c>
      <c r="C29" s="12">
        <v>0.005</v>
      </c>
      <c r="D29" s="12">
        <v>0.00802557301</v>
      </c>
      <c r="E29" s="12">
        <v>0.008</v>
      </c>
      <c r="F29" s="12">
        <v>0.007</v>
      </c>
      <c r="G29" s="12">
        <v>0.008</v>
      </c>
      <c r="H29" s="12">
        <v>0.01008200675</v>
      </c>
      <c r="I29" s="13">
        <v>0.013</v>
      </c>
      <c r="J29" s="13">
        <v>0.00964624155</v>
      </c>
      <c r="K29" s="13">
        <v>0.01464034401</v>
      </c>
      <c r="L29" s="13">
        <v>0.013</v>
      </c>
      <c r="M29" s="14">
        <v>0.014</v>
      </c>
      <c r="N29" s="15">
        <v>0.01241254112</v>
      </c>
      <c r="O29" s="13">
        <v>0.012</v>
      </c>
      <c r="P29" s="13">
        <v>0.009</v>
      </c>
      <c r="Q29" s="13">
        <v>0.01</v>
      </c>
      <c r="R29" s="13">
        <v>0.009</v>
      </c>
      <c r="S29" s="13">
        <v>0.01</v>
      </c>
    </row>
    <row r="30" spans="1:19" ht="12.75">
      <c r="A30" s="5" t="s">
        <v>40</v>
      </c>
      <c r="B30" s="16">
        <f>SUM(B26:B29)</f>
        <v>0.99999999998</v>
      </c>
      <c r="C30" s="16">
        <f>SUM(C26:C29)</f>
        <v>1</v>
      </c>
      <c r="D30" s="16">
        <f>SUM(D26:D29)</f>
        <v>0.99999999999</v>
      </c>
      <c r="E30" s="16">
        <f>E26+E27+E28+E29</f>
        <v>1</v>
      </c>
      <c r="F30" s="16">
        <f>F26+F27+F28+F29</f>
        <v>1</v>
      </c>
      <c r="G30" s="16">
        <f aca="true" t="shared" si="8" ref="G30:M30">SUM(G26:G29)</f>
        <v>1</v>
      </c>
      <c r="H30" s="17">
        <f t="shared" si="8"/>
        <v>0.99999999998</v>
      </c>
      <c r="I30" s="17">
        <f t="shared" si="8"/>
        <v>1</v>
      </c>
      <c r="J30" s="17">
        <f t="shared" si="8"/>
        <v>0.9999999999800001</v>
      </c>
      <c r="K30" s="17">
        <f t="shared" si="8"/>
        <v>0.99999999998</v>
      </c>
      <c r="L30" s="17">
        <f t="shared" si="8"/>
        <v>1</v>
      </c>
      <c r="M30" s="17">
        <f t="shared" si="8"/>
        <v>1</v>
      </c>
      <c r="N30" s="17">
        <f aca="true" t="shared" si="9" ref="N30:S30">SUM(N26:N29)</f>
        <v>0.9999999999800001</v>
      </c>
      <c r="O30" s="17">
        <f t="shared" si="9"/>
        <v>1.001</v>
      </c>
      <c r="P30" s="17">
        <f t="shared" si="9"/>
        <v>1</v>
      </c>
      <c r="Q30" s="17">
        <f t="shared" si="9"/>
        <v>1</v>
      </c>
      <c r="R30" s="17">
        <f t="shared" si="9"/>
        <v>1.001</v>
      </c>
      <c r="S30" s="17">
        <f t="shared" si="9"/>
        <v>1</v>
      </c>
    </row>
    <row r="31" spans="1:19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Q31" s="6"/>
      <c r="R31" s="6"/>
      <c r="S31" s="6"/>
    </row>
    <row r="32" spans="1:19" ht="12.75">
      <c r="A32" s="7" t="s">
        <v>6</v>
      </c>
      <c r="B32" s="11"/>
      <c r="C32" s="11"/>
      <c r="D32" s="11"/>
      <c r="E32" s="11"/>
      <c r="F32" s="11"/>
      <c r="G32" s="11"/>
      <c r="H32" s="18"/>
      <c r="I32" s="18"/>
      <c r="J32" s="18"/>
      <c r="K32" s="18"/>
      <c r="L32" s="18"/>
      <c r="M32" s="6"/>
      <c r="N32" s="6"/>
      <c r="Q32" s="6"/>
      <c r="R32" s="6"/>
      <c r="S32" s="6"/>
    </row>
    <row r="33" spans="1:21" ht="12.75">
      <c r="A33" s="5" t="s">
        <v>7</v>
      </c>
      <c r="B33" s="11"/>
      <c r="C33" s="11"/>
      <c r="D33" s="11"/>
      <c r="E33" s="11"/>
      <c r="F33" s="11"/>
      <c r="G33" s="11"/>
      <c r="H33" s="18"/>
      <c r="I33" s="18">
        <v>0.6795</v>
      </c>
      <c r="J33" s="18">
        <v>0.6738</v>
      </c>
      <c r="K33" s="18">
        <v>0.6736</v>
      </c>
      <c r="L33" s="18">
        <v>0.672</v>
      </c>
      <c r="M33" s="18">
        <v>0.6743</v>
      </c>
      <c r="N33" s="18">
        <v>0.6718999999999999</v>
      </c>
      <c r="O33" s="18">
        <v>0.6672</v>
      </c>
      <c r="P33" s="11">
        <v>0.659</v>
      </c>
      <c r="Q33" s="11">
        <v>0.6467</v>
      </c>
      <c r="R33" s="11">
        <v>0.6385</v>
      </c>
      <c r="S33" s="11">
        <v>0.6305</v>
      </c>
      <c r="U33" s="5"/>
    </row>
    <row r="34" spans="1:21" ht="12.75">
      <c r="A34" s="5" t="s">
        <v>22</v>
      </c>
      <c r="B34" s="11"/>
      <c r="C34" s="11"/>
      <c r="D34" s="11"/>
      <c r="E34" s="11"/>
      <c r="F34" s="11"/>
      <c r="G34" s="11"/>
      <c r="H34" s="18"/>
      <c r="I34" s="18">
        <v>0.4921</v>
      </c>
      <c r="J34" s="18">
        <v>0.5081</v>
      </c>
      <c r="K34" s="18">
        <v>0.4888</v>
      </c>
      <c r="L34" s="18">
        <v>0.4775</v>
      </c>
      <c r="M34" s="18">
        <v>0.4292</v>
      </c>
      <c r="N34" s="18">
        <v>0.3966</v>
      </c>
      <c r="O34" s="18">
        <v>0.3938</v>
      </c>
      <c r="P34" s="11">
        <v>0.3675</v>
      </c>
      <c r="Q34" s="11">
        <v>0.3364</v>
      </c>
      <c r="R34" s="11">
        <v>0.323</v>
      </c>
      <c r="S34" s="11">
        <v>0.3092</v>
      </c>
      <c r="U34" s="5"/>
    </row>
    <row r="35" spans="1:21" ht="12.75">
      <c r="A35" s="5" t="s">
        <v>23</v>
      </c>
      <c r="B35" s="11"/>
      <c r="C35" s="11"/>
      <c r="D35" s="11"/>
      <c r="E35" s="11"/>
      <c r="F35" s="11"/>
      <c r="G35" s="11"/>
      <c r="H35" s="18"/>
      <c r="I35" s="18">
        <v>0.5083</v>
      </c>
      <c r="J35" s="18">
        <v>0.5209</v>
      </c>
      <c r="K35" s="18">
        <v>0.5048</v>
      </c>
      <c r="L35" s="18">
        <v>0.4889</v>
      </c>
      <c r="M35" s="18">
        <v>0.4669</v>
      </c>
      <c r="N35" s="18">
        <v>0.4192</v>
      </c>
      <c r="O35" s="18">
        <v>0.4163</v>
      </c>
      <c r="P35" s="11">
        <v>0.3799</v>
      </c>
      <c r="Q35" s="11">
        <v>0.3552</v>
      </c>
      <c r="R35" s="11">
        <v>0.3412</v>
      </c>
      <c r="S35" s="11">
        <v>0.3257</v>
      </c>
      <c r="U35" s="5"/>
    </row>
    <row r="36" spans="1:21" ht="12.75">
      <c r="A36" s="5" t="s">
        <v>12</v>
      </c>
      <c r="B36" s="11"/>
      <c r="C36" s="11"/>
      <c r="D36" s="11"/>
      <c r="E36" s="11"/>
      <c r="F36" s="11"/>
      <c r="G36" s="11"/>
      <c r="H36" s="18"/>
      <c r="I36" s="18">
        <v>0.3564</v>
      </c>
      <c r="J36" s="18">
        <v>0.3572</v>
      </c>
      <c r="K36" s="18">
        <v>0.433</v>
      </c>
      <c r="L36" s="18">
        <v>0.4368</v>
      </c>
      <c r="M36" s="18">
        <v>0.5561</v>
      </c>
      <c r="N36" s="18">
        <v>0.5774</v>
      </c>
      <c r="O36" s="18">
        <v>0.5689</v>
      </c>
      <c r="P36" s="11">
        <v>0.5631</v>
      </c>
      <c r="Q36" s="11">
        <v>0.5461</v>
      </c>
      <c r="R36" s="11">
        <v>0.5655</v>
      </c>
      <c r="S36" s="11">
        <v>0.5668</v>
      </c>
      <c r="U36" s="5"/>
    </row>
    <row r="37" spans="1:21" ht="12.75">
      <c r="A37" s="5" t="s">
        <v>13</v>
      </c>
      <c r="B37" s="11"/>
      <c r="C37" s="11"/>
      <c r="D37" s="11"/>
      <c r="E37" s="11"/>
      <c r="F37" s="11"/>
      <c r="G37" s="11"/>
      <c r="H37" s="18"/>
      <c r="I37" s="18">
        <v>0.5247</v>
      </c>
      <c r="J37" s="18">
        <v>0.5099</v>
      </c>
      <c r="K37" s="18">
        <v>0.43</v>
      </c>
      <c r="L37" s="18">
        <v>0.443</v>
      </c>
      <c r="M37" s="18">
        <v>0.2913</v>
      </c>
      <c r="N37" s="18">
        <v>0.2913</v>
      </c>
      <c r="O37" s="18">
        <v>0.2938</v>
      </c>
      <c r="P37" s="11">
        <v>0.2976</v>
      </c>
      <c r="Q37" s="11">
        <v>0.2889</v>
      </c>
      <c r="R37" s="11">
        <v>0.2628</v>
      </c>
      <c r="S37" s="11">
        <v>0.1918</v>
      </c>
      <c r="U37" s="5"/>
    </row>
    <row r="38" spans="1:21" ht="12.75">
      <c r="A38" s="5" t="s">
        <v>14</v>
      </c>
      <c r="B38" s="11"/>
      <c r="C38" s="11"/>
      <c r="D38" s="11"/>
      <c r="E38" s="11"/>
      <c r="F38" s="11"/>
      <c r="G38" s="11"/>
      <c r="H38" s="18"/>
      <c r="I38" s="18">
        <v>0.0306</v>
      </c>
      <c r="J38" s="18">
        <v>0.0354</v>
      </c>
      <c r="K38" s="18">
        <v>0.0373</v>
      </c>
      <c r="L38" s="18">
        <v>0.0363</v>
      </c>
      <c r="M38" s="18">
        <v>0.0482</v>
      </c>
      <c r="N38" s="18">
        <v>0.051</v>
      </c>
      <c r="O38" s="18">
        <v>0.0558</v>
      </c>
      <c r="P38" s="11">
        <v>0.0595</v>
      </c>
      <c r="Q38" s="11">
        <v>0.0845</v>
      </c>
      <c r="R38" s="11">
        <v>0.0876</v>
      </c>
      <c r="S38" s="11">
        <v>0.2067</v>
      </c>
      <c r="U38" s="5"/>
    </row>
    <row r="39" spans="1:21" ht="12.75">
      <c r="A39" s="5" t="s">
        <v>21</v>
      </c>
      <c r="B39" s="11"/>
      <c r="C39" s="11"/>
      <c r="D39" s="11"/>
      <c r="E39" s="11"/>
      <c r="F39" s="11"/>
      <c r="G39" s="11"/>
      <c r="H39" s="18"/>
      <c r="I39" s="19">
        <v>43536.58</v>
      </c>
      <c r="J39" s="19">
        <v>50085.84</v>
      </c>
      <c r="K39" s="19">
        <v>50437.33</v>
      </c>
      <c r="L39" s="19">
        <v>49843.19</v>
      </c>
      <c r="M39" s="19">
        <v>50595.4</v>
      </c>
      <c r="N39" s="19">
        <v>50828.67</v>
      </c>
      <c r="O39" s="20">
        <v>51834.54</v>
      </c>
      <c r="P39" s="34">
        <v>51304.88</v>
      </c>
      <c r="Q39" s="34">
        <v>50668.54</v>
      </c>
      <c r="R39" s="34">
        <v>50251.29</v>
      </c>
      <c r="S39" s="34">
        <v>50889.38</v>
      </c>
      <c r="U39" s="5"/>
    </row>
    <row r="40" spans="1:21" ht="12.75">
      <c r="A40" s="5" t="s">
        <v>8</v>
      </c>
      <c r="B40" s="11"/>
      <c r="C40" s="11"/>
      <c r="D40" s="11"/>
      <c r="E40" s="11"/>
      <c r="F40" s="11"/>
      <c r="G40" s="11"/>
      <c r="H40" s="18"/>
      <c r="I40" s="18">
        <v>0.0723</v>
      </c>
      <c r="J40" s="18">
        <v>0.0714</v>
      </c>
      <c r="K40" s="18">
        <v>0.0657</v>
      </c>
      <c r="L40" s="18">
        <v>0.0642</v>
      </c>
      <c r="M40" s="18">
        <v>0.0635</v>
      </c>
      <c r="N40" s="18">
        <v>0.06309999999999999</v>
      </c>
      <c r="O40" s="18">
        <v>0.0631</v>
      </c>
      <c r="P40" s="11">
        <v>0.0617</v>
      </c>
      <c r="Q40" s="11">
        <v>0.0611</v>
      </c>
      <c r="R40" s="11">
        <v>0.0602</v>
      </c>
      <c r="S40" s="11">
        <v>0.0606</v>
      </c>
      <c r="U40" s="5"/>
    </row>
    <row r="41" spans="1:21" ht="12.75">
      <c r="A41" s="5" t="s">
        <v>44</v>
      </c>
      <c r="B41" s="11"/>
      <c r="C41" s="11"/>
      <c r="D41" s="11"/>
      <c r="E41" s="11"/>
      <c r="F41" s="11"/>
      <c r="G41" s="11"/>
      <c r="H41" s="18"/>
      <c r="I41" s="20">
        <v>16.84</v>
      </c>
      <c r="J41" s="20">
        <v>16.61</v>
      </c>
      <c r="K41" s="20">
        <v>16.38</v>
      </c>
      <c r="L41" s="20">
        <v>16.14</v>
      </c>
      <c r="M41" s="20">
        <v>15.91</v>
      </c>
      <c r="N41" s="23">
        <v>15.75</v>
      </c>
      <c r="O41" s="6">
        <v>15.59</v>
      </c>
      <c r="P41" s="5">
        <v>15.35</v>
      </c>
      <c r="Q41" s="5">
        <v>15.19</v>
      </c>
      <c r="R41" s="5">
        <v>14.98</v>
      </c>
      <c r="S41" s="5">
        <v>14.83</v>
      </c>
      <c r="U41" s="5"/>
    </row>
    <row r="42" spans="1:21" ht="12.75">
      <c r="A42" s="5" t="s">
        <v>10</v>
      </c>
      <c r="B42" s="11"/>
      <c r="C42" s="11"/>
      <c r="D42" s="11"/>
      <c r="E42" s="11"/>
      <c r="F42" s="11"/>
      <c r="G42" s="11"/>
      <c r="H42" s="18"/>
      <c r="I42" s="18">
        <v>0.5423</v>
      </c>
      <c r="J42" s="18">
        <v>0.5451</v>
      </c>
      <c r="K42" s="18">
        <v>0.5539</v>
      </c>
      <c r="L42" s="18">
        <v>0.5539</v>
      </c>
      <c r="M42" s="18">
        <v>0.5663</v>
      </c>
      <c r="N42" s="18">
        <v>0.5611</v>
      </c>
      <c r="O42" s="18">
        <v>0.569</v>
      </c>
      <c r="P42" s="11">
        <v>0.5786</v>
      </c>
      <c r="Q42" s="11">
        <v>0.5783</v>
      </c>
      <c r="R42" s="11">
        <v>0.5884</v>
      </c>
      <c r="S42" s="11">
        <v>0.5939</v>
      </c>
      <c r="U42" s="5"/>
    </row>
    <row r="43" spans="1:21" ht="12.75">
      <c r="A43" s="5" t="s">
        <v>11</v>
      </c>
      <c r="B43" s="11"/>
      <c r="C43" s="11"/>
      <c r="D43" s="11"/>
      <c r="E43" s="11"/>
      <c r="F43" s="11"/>
      <c r="G43" s="11"/>
      <c r="H43" s="18"/>
      <c r="I43" s="18">
        <v>0.4577</v>
      </c>
      <c r="J43" s="18">
        <v>0.4549</v>
      </c>
      <c r="K43" s="18">
        <v>0.4461</v>
      </c>
      <c r="L43" s="18">
        <v>0.4461</v>
      </c>
      <c r="M43" s="18">
        <v>0.4337</v>
      </c>
      <c r="N43" s="18">
        <v>0.4389</v>
      </c>
      <c r="O43" s="18">
        <v>0.431</v>
      </c>
      <c r="P43" s="11">
        <v>0.4214</v>
      </c>
      <c r="Q43" s="11">
        <v>0.4217</v>
      </c>
      <c r="R43" s="11">
        <v>0.4116</v>
      </c>
      <c r="S43" s="11">
        <v>0.4061</v>
      </c>
      <c r="U43" s="5"/>
    </row>
    <row r="44" spans="1:21" ht="12.75">
      <c r="A44" s="5" t="s">
        <v>15</v>
      </c>
      <c r="B44" s="11"/>
      <c r="C44" s="11"/>
      <c r="D44" s="11"/>
      <c r="E44" s="11"/>
      <c r="F44" s="11"/>
      <c r="G44" s="11"/>
      <c r="H44" s="18"/>
      <c r="I44" s="18">
        <v>0.2336</v>
      </c>
      <c r="J44" s="18">
        <v>0.228</v>
      </c>
      <c r="K44" s="18">
        <v>0.2302</v>
      </c>
      <c r="L44" s="18">
        <v>0.2278</v>
      </c>
      <c r="M44" s="18">
        <v>0.2267</v>
      </c>
      <c r="N44" s="18">
        <v>0.2314</v>
      </c>
      <c r="O44" s="18">
        <v>0.2327</v>
      </c>
      <c r="P44" s="11">
        <v>0.2353</v>
      </c>
      <c r="Q44" s="11">
        <v>0.2426</v>
      </c>
      <c r="R44" s="11">
        <v>0.2443</v>
      </c>
      <c r="S44" s="11">
        <v>0.2417</v>
      </c>
      <c r="U44" s="5"/>
    </row>
    <row r="45" spans="1:21" ht="12.75">
      <c r="A45" s="5" t="s">
        <v>16</v>
      </c>
      <c r="B45" s="11"/>
      <c r="C45" s="11"/>
      <c r="D45" s="11"/>
      <c r="E45" s="11"/>
      <c r="F45" s="11"/>
      <c r="G45" s="11"/>
      <c r="H45" s="18"/>
      <c r="I45" s="18">
        <v>0.3502</v>
      </c>
      <c r="J45" s="18">
        <v>0.3344</v>
      </c>
      <c r="K45" s="18">
        <v>0.3346</v>
      </c>
      <c r="L45" s="18">
        <v>0.3409</v>
      </c>
      <c r="M45" s="18">
        <v>0.3377</v>
      </c>
      <c r="N45" s="18">
        <v>0.3346</v>
      </c>
      <c r="O45" s="18">
        <v>0.334</v>
      </c>
      <c r="P45" s="11">
        <v>0.3334</v>
      </c>
      <c r="Q45" s="11">
        <v>0.3273</v>
      </c>
      <c r="R45" s="11">
        <v>0.3258</v>
      </c>
      <c r="S45" s="11">
        <v>0.331</v>
      </c>
      <c r="U45" s="5"/>
    </row>
    <row r="46" spans="1:21" ht="12.75">
      <c r="A46" s="5" t="s">
        <v>24</v>
      </c>
      <c r="B46" s="11"/>
      <c r="C46" s="11"/>
      <c r="D46" s="11"/>
      <c r="E46" s="11"/>
      <c r="F46" s="11"/>
      <c r="G46" s="11"/>
      <c r="H46" s="18"/>
      <c r="I46" s="18"/>
      <c r="J46" s="18"/>
      <c r="K46" s="18"/>
      <c r="L46" s="18">
        <v>0.1</v>
      </c>
      <c r="M46" s="18">
        <v>0.0969</v>
      </c>
      <c r="N46" s="18">
        <v>0.0933</v>
      </c>
      <c r="O46" s="18">
        <v>0.0894</v>
      </c>
      <c r="P46" s="11">
        <v>0.0889</v>
      </c>
      <c r="Q46" s="11">
        <v>0.0859</v>
      </c>
      <c r="R46" s="11">
        <v>0.0859</v>
      </c>
      <c r="S46" s="11">
        <v>0.081</v>
      </c>
      <c r="U46" s="5"/>
    </row>
    <row r="47" spans="1:21" ht="12.75">
      <c r="A47" s="5" t="s">
        <v>33</v>
      </c>
      <c r="B47" s="11"/>
      <c r="C47" s="11"/>
      <c r="D47" s="11"/>
      <c r="E47" s="11"/>
      <c r="F47" s="11"/>
      <c r="G47" s="11"/>
      <c r="H47" s="18"/>
      <c r="I47" s="18"/>
      <c r="J47" s="18"/>
      <c r="K47" s="18"/>
      <c r="L47" s="18">
        <v>0.614</v>
      </c>
      <c r="M47" s="18">
        <v>0.6155</v>
      </c>
      <c r="N47" s="18">
        <v>0.6225</v>
      </c>
      <c r="O47" s="18">
        <v>0.6336</v>
      </c>
      <c r="P47" s="11">
        <v>0.638</v>
      </c>
      <c r="Q47" s="11">
        <v>0.6394</v>
      </c>
      <c r="R47" s="11">
        <v>0.6438</v>
      </c>
      <c r="S47" s="11">
        <v>0.6375</v>
      </c>
      <c r="U47" s="5"/>
    </row>
    <row r="48" spans="1:21" ht="12.75">
      <c r="A48" s="5" t="s">
        <v>34</v>
      </c>
      <c r="B48" s="6"/>
      <c r="C48" s="6"/>
      <c r="D48" s="6"/>
      <c r="E48" s="6"/>
      <c r="F48" s="6"/>
      <c r="G48" s="6"/>
      <c r="H48" s="6"/>
      <c r="I48" s="18"/>
      <c r="J48" s="18"/>
      <c r="K48" s="18"/>
      <c r="L48" s="18">
        <v>0.28600000000000003</v>
      </c>
      <c r="M48" s="18">
        <v>0.2876</v>
      </c>
      <c r="N48" s="18">
        <v>0.2842</v>
      </c>
      <c r="O48" s="18">
        <v>0.277</v>
      </c>
      <c r="P48" s="11">
        <v>0.2731</v>
      </c>
      <c r="Q48" s="11">
        <v>0.2748</v>
      </c>
      <c r="R48" s="11">
        <v>0.2702</v>
      </c>
      <c r="S48" s="11">
        <v>0.2815</v>
      </c>
      <c r="U48" s="5"/>
    </row>
  </sheetData>
  <printOptions/>
  <pageMargins left="0.75" right="0.75" top="1" bottom="1" header="0.5" footer="0.5"/>
  <pageSetup horizontalDpi="600" verticalDpi="600" orientation="landscape" paperSize="9" scale="48" r:id="rId3"/>
  <rowBreaks count="3" manualBreakCount="3">
    <brk id="49" max="255" man="1"/>
    <brk id="110" max="255" man="1"/>
    <brk id="17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8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25" ht="13.5" thickTop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</row>
    <row r="2" spans="1:25" ht="15.7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 t="s">
        <v>20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30"/>
    </row>
    <row r="3" spans="1:25" ht="12.7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30"/>
    </row>
    <row r="4" spans="1:25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0"/>
    </row>
    <row r="5" spans="1:25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0"/>
    </row>
    <row r="6" spans="1:25" ht="12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30"/>
    </row>
    <row r="7" spans="1:25" ht="12.7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30"/>
    </row>
    <row r="8" spans="1:25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30"/>
    </row>
    <row r="9" spans="1:25" ht="12.7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30"/>
    </row>
    <row r="10" spans="1:25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0"/>
    </row>
    <row r="11" spans="1:25" ht="12.7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0"/>
    </row>
    <row r="12" spans="1:25" ht="12.7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0"/>
    </row>
    <row r="13" spans="1:25" ht="12.75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30"/>
    </row>
    <row r="14" spans="1:25" ht="12.7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30"/>
    </row>
    <row r="15" spans="1:25" ht="12.7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30"/>
    </row>
    <row r="16" spans="1:25" ht="12.7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30"/>
    </row>
    <row r="17" spans="1:25" ht="12.7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30"/>
    </row>
    <row r="18" spans="1:25" ht="12.7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30"/>
    </row>
    <row r="19" spans="1:25" ht="12.7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0"/>
    </row>
    <row r="20" spans="1:25" ht="12.75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30"/>
    </row>
    <row r="21" spans="1:25" ht="12.7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30"/>
    </row>
    <row r="22" spans="1:25" ht="12.7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30"/>
    </row>
    <row r="23" spans="1:25" ht="12.7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30"/>
    </row>
    <row r="24" spans="1:25" ht="12.7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0"/>
    </row>
    <row r="25" spans="1:25" ht="12.7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30"/>
    </row>
    <row r="26" spans="1:25" ht="12.7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30"/>
    </row>
    <row r="27" spans="1:25" ht="12.7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30"/>
    </row>
    <row r="28" spans="1:25" ht="12.7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30"/>
    </row>
    <row r="29" spans="1:25" ht="12.7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2.7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0"/>
    </row>
    <row r="31" spans="1:25" ht="12.7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0"/>
    </row>
    <row r="32" spans="1:25" ht="12.7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30"/>
    </row>
    <row r="33" spans="1:25" ht="12.7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30"/>
    </row>
    <row r="34" spans="1:25" ht="12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0"/>
    </row>
    <row r="35" spans="1:25" ht="12.7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30"/>
    </row>
    <row r="36" spans="1:25" ht="12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30"/>
    </row>
    <row r="37" spans="1:25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30"/>
    </row>
    <row r="38" spans="1:25" ht="12.7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30"/>
    </row>
    <row r="39" spans="1:25" ht="12.7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30"/>
    </row>
    <row r="40" spans="1:25" ht="12.7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30"/>
    </row>
    <row r="41" spans="1:25" ht="12.7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30"/>
    </row>
    <row r="42" spans="1:25" ht="12.7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30"/>
    </row>
    <row r="43" spans="1:25" ht="12.7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30"/>
    </row>
    <row r="44" spans="1:25" ht="12.7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30"/>
    </row>
    <row r="45" spans="1:25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30"/>
    </row>
    <row r="46" spans="1:25" ht="12.7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30"/>
    </row>
    <row r="47" spans="1:25" ht="12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30"/>
    </row>
    <row r="48" spans="1:25" ht="12.7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30"/>
    </row>
    <row r="49" spans="1:25" ht="12.7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30"/>
    </row>
    <row r="50" spans="1:25" ht="12.7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30"/>
    </row>
    <row r="51" spans="1:25" ht="12.7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30"/>
    </row>
    <row r="52" spans="1:25" ht="12.7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30"/>
    </row>
    <row r="53" spans="1:25" ht="12.7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30"/>
    </row>
    <row r="54" spans="1:25" ht="12.7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30"/>
    </row>
    <row r="55" spans="1:25" ht="12.7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30"/>
    </row>
    <row r="56" spans="1:25" ht="12.7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30"/>
    </row>
    <row r="57" spans="1:25" ht="12.7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30"/>
    </row>
    <row r="58" spans="1:25" ht="12.7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30"/>
    </row>
    <row r="59" spans="1:25" ht="12.7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30"/>
    </row>
    <row r="60" spans="1:25" ht="12.7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30"/>
    </row>
    <row r="61" spans="1:25" ht="12.7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30"/>
    </row>
    <row r="62" spans="1:25" ht="12.7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30"/>
    </row>
    <row r="63" spans="1:25" ht="12.7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30"/>
    </row>
    <row r="64" spans="1:25" ht="12.7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30"/>
    </row>
    <row r="65" spans="1:25" ht="12.7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30"/>
    </row>
    <row r="66" spans="1:25" ht="12.7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30"/>
    </row>
    <row r="67" spans="1:25" ht="12.7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30"/>
    </row>
    <row r="68" spans="1:25" ht="12.7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30"/>
    </row>
    <row r="69" spans="1:25" ht="12.7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30"/>
    </row>
    <row r="70" spans="1:25" ht="12.7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30"/>
    </row>
    <row r="71" spans="1:25" ht="12.7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30"/>
    </row>
    <row r="72" spans="1:25" ht="12.7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30"/>
    </row>
    <row r="73" spans="1:25" ht="12.7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30"/>
    </row>
    <row r="74" spans="1:25" ht="12.7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30"/>
    </row>
    <row r="75" spans="1:25" ht="12.7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30"/>
    </row>
    <row r="76" spans="1:25" ht="12.7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30"/>
    </row>
    <row r="77" spans="1:25" ht="12.7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30"/>
    </row>
    <row r="78" spans="1:25" ht="12.7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30"/>
    </row>
    <row r="79" spans="1:25" ht="12.7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30"/>
    </row>
    <row r="80" spans="1:25" ht="13.5" thickBot="1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</row>
    <row r="81" ht="13.5" thickTop="1"/>
  </sheetData>
  <printOptions/>
  <pageMargins left="0.75" right="0.75" top="1" bottom="1" header="0.5" footer="0.5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2004-01-16T11:50:00Z</cp:lastPrinted>
  <dcterms:created xsi:type="dcterms:W3CDTF">2002-08-22T07:01:03Z</dcterms:created>
  <dcterms:modified xsi:type="dcterms:W3CDTF">2004-01-16T11:52:48Z</dcterms:modified>
  <cp:category/>
  <cp:version/>
  <cp:contentType/>
  <cp:contentStatus/>
</cp:coreProperties>
</file>