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95" activeTab="0"/>
  </bookViews>
  <sheets>
    <sheet name="Summary" sheetId="1" r:id="rId1"/>
    <sheet name="Graphs" sheetId="2" r:id="rId2"/>
  </sheets>
  <definedNames>
    <definedName name="_xlnm.Print_Area" localSheetId="1">'Graphs'!$A$1:$Y$79</definedName>
    <definedName name="_xlnm.Print_Area" localSheetId="0">'Summary'!$A$1:$P$209</definedName>
  </definedNames>
  <calcPr fullCalcOnLoad="1"/>
</workbook>
</file>

<file path=xl/sharedStrings.xml><?xml version="1.0" encoding="utf-8"?>
<sst xmlns="http://schemas.openxmlformats.org/spreadsheetml/2006/main" count="91" uniqueCount="47">
  <si>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</si>
  <si>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</si>
  <si>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</si>
  <si>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</si>
  <si>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</si>
  <si>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</si>
  <si>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</si>
  <si>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</si>
  <si>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</si>
  <si>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Class C Notes</t>
  </si>
  <si>
    <t>HOMELOANS (NO.4) PLC</t>
  </si>
  <si>
    <t>Mortgage Asset Balance</t>
  </si>
  <si>
    <t>Lifetime Redemption Rate</t>
  </si>
  <si>
    <t>Quarterly Redemption Rate</t>
  </si>
  <si>
    <t>First Loss Fund Balance</t>
  </si>
  <si>
    <t xml:space="preserve">First Loss Fund as a % of the Mortgages </t>
  </si>
  <si>
    <t xml:space="preserve">Quarterly Losses </t>
  </si>
  <si>
    <t>PDL Replenishment made during the quarter</t>
  </si>
  <si>
    <t>Outstanding PDL at end of the quarter</t>
  </si>
  <si>
    <t>Spread Trap repayment in the quarter</t>
  </si>
  <si>
    <t>Quarterly surplus income to the Issuer</t>
  </si>
  <si>
    <t>Number of Properties in Possession</t>
  </si>
  <si>
    <t>Average Number of months in Arrears at the Sale Date</t>
  </si>
  <si>
    <t>Weighted Average Nationwide Indexed LTV</t>
  </si>
  <si>
    <t>Weighted Average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</si>
  <si>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</si>
  <si>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</si>
  <si>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</si>
  <si>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</si>
  <si>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</si>
  <si>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</si>
  <si>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</si>
  <si>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</si>
  <si>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</si>
  <si>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</si>
  <si>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</si>
  <si>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Spread % (WA Funding Rate versus WA Interest Rate)</t>
  </si>
  <si>
    <t>&gt;1 to 2 months arrears</t>
  </si>
  <si>
    <t xml:space="preserve">&gt;2 to 3 months arrears </t>
  </si>
  <si>
    <t xml:space="preserve">&gt;3 months arrears </t>
  </si>
  <si>
    <t xml:space="preserve">Total </t>
  </si>
  <si>
    <t>Surplus Income as a % of the Mortgages</t>
  </si>
  <si>
    <t>Weighted Average Maturity Date (years)</t>
  </si>
  <si>
    <t>Losses as a % of the Mortgages</t>
  </si>
  <si>
    <t>Class B and C Notes as a % of the Total Notes</t>
  </si>
  <si>
    <t>Quarterly Loss Rate (annualised)</t>
  </si>
  <si>
    <r>
      <t xml:space="preserve">     </t>
    </r>
    <r>
      <rPr>
        <b/>
        <u val="single"/>
        <sz val="10"/>
        <color indexed="12"/>
        <rFont val="Arial"/>
        <family val="2"/>
      </rPr>
      <t>Homeloans (No.4) PLC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</si>
</sst>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\-mmm\-yy"/>
    <numFmt numFmtId="174" formatCode="0.000%"/>
    <numFmt numFmtId="175" formatCode="&quot;£&quot;#,##0"/>
  </numFmts>
  <fonts count="31">
    <font>
      <sz val="10"/>
      <name val="Arial"/>
      <family val="0"/>
    </font>
    <font>
      <sz val="15.25"/>
      <name val="Arial"/>
      <family val="0"/>
    </font>
    <font>
      <sz val="15"/>
      <name val="Arial"/>
      <family val="0"/>
    </font>
    <font>
      <b/>
      <sz val="9"/>
      <name val="Arial"/>
      <family val="2"/>
    </font>
    <font>
      <sz val="18.25"/>
      <name val="Arial"/>
      <family val="0"/>
    </font>
    <font>
      <sz val="18.75"/>
      <name val="Arial"/>
      <family val="0"/>
    </font>
    <font>
      <sz val="20"/>
      <name val="Arial"/>
      <family val="0"/>
    </font>
    <font>
      <sz val="8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sz val="18"/>
      <name val="Arial"/>
      <family val="0"/>
    </font>
    <font>
      <sz val="14.75"/>
      <name val="Arial"/>
      <family val="0"/>
    </font>
    <font>
      <b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8.75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3" fillId="2" borderId="0" xfId="0" applyFont="1" applyFill="1" applyAlignment="1">
      <alignment/>
    </xf>
    <xf numFmtId="0" fontId="12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10" fontId="13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10" fontId="13" fillId="2" borderId="0" xfId="21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9" fontId="13" fillId="2" borderId="0" xfId="0" applyNumberFormat="1" applyFont="1" applyFill="1" applyAlignment="1">
      <alignment horizontal="right"/>
    </xf>
    <xf numFmtId="0" fontId="13" fillId="2" borderId="0" xfId="0" applyNumberFormat="1" applyFont="1" applyFill="1" applyAlignment="1">
      <alignment horizontal="right"/>
    </xf>
    <xf numFmtId="4" fontId="13" fillId="2" borderId="0" xfId="21" applyNumberFormat="1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173" fontId="15" fillId="2" borderId="0" xfId="0" applyNumberFormat="1" applyFont="1" applyFill="1" applyAlignment="1">
      <alignment horizontal="right"/>
    </xf>
    <xf numFmtId="0" fontId="28" fillId="2" borderId="0" xfId="0" applyFont="1" applyFill="1" applyAlignment="1">
      <alignment/>
    </xf>
    <xf numFmtId="175" fontId="13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Summary!$A$30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Summary!$B$30:$T$30</c:f>
              <c:numCache/>
            </c:numRef>
          </c:val>
        </c:ser>
        <c:gapWidth val="0"/>
        <c:axId val="36008561"/>
        <c:axId val="55641594"/>
      </c:barChart>
      <c:dateAx>
        <c:axId val="3600856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41594"/>
        <c:crosses val="autoZero"/>
        <c:auto val="0"/>
        <c:majorUnit val="3"/>
        <c:majorTimeUnit val="months"/>
        <c:noMultiLvlLbl val="0"/>
      </c:dateAx>
      <c:valAx>
        <c:axId val="55641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0856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Summary!$B$16:$Q$16</c:f>
              <c:numCache>
                <c:ptCount val="16"/>
                <c:pt idx="0">
                  <c:v>66</c:v>
                </c:pt>
                <c:pt idx="1">
                  <c:v>30</c:v>
                </c:pt>
                <c:pt idx="2">
                  <c:v>26</c:v>
                </c:pt>
                <c:pt idx="3">
                  <c:v>2</c:v>
                </c:pt>
                <c:pt idx="4">
                  <c:v>0</c:v>
                </c:pt>
                <c:pt idx="5">
                  <c:v>19</c:v>
                </c:pt>
                <c:pt idx="6">
                  <c:v>46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0</c:v>
                </c:pt>
                <c:pt idx="11">
                  <c:v>46</c:v>
                </c:pt>
                <c:pt idx="12">
                  <c:v>73</c:v>
                </c:pt>
                <c:pt idx="13">
                  <c:v>44</c:v>
                </c:pt>
                <c:pt idx="14">
                  <c:v>0</c:v>
                </c:pt>
              </c:numCache>
            </c:numRef>
          </c:val>
        </c:ser>
        <c:gapWidth val="0"/>
        <c:axId val="25759003"/>
        <c:axId val="30504436"/>
      </c:barChart>
      <c:dateAx>
        <c:axId val="25759003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04436"/>
        <c:crosses val="autoZero"/>
        <c:auto val="0"/>
        <c:majorUnit val="3"/>
        <c:majorTimeUnit val="months"/>
        <c:noMultiLvlLbl val="0"/>
      </c:dateAx>
      <c:valAx>
        <c:axId val="305044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5900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875"/>
          <c:w val="0.96825"/>
          <c:h val="0.74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Summary!$A$11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Summary!$B$11:$Q$11</c:f>
              <c:numCache>
                <c:ptCount val="16"/>
                <c:pt idx="0">
                  <c:v>0.3033</c:v>
                </c:pt>
                <c:pt idx="1">
                  <c:v>0.3001</c:v>
                </c:pt>
                <c:pt idx="2">
                  <c:v>0.2875</c:v>
                </c:pt>
                <c:pt idx="3">
                  <c:v>0.2751</c:v>
                </c:pt>
                <c:pt idx="4">
                  <c:v>0.2773</c:v>
                </c:pt>
                <c:pt idx="5">
                  <c:v>0.2772</c:v>
                </c:pt>
                <c:pt idx="6">
                  <c:v>0.2781</c:v>
                </c:pt>
                <c:pt idx="7">
                  <c:v>0.2786</c:v>
                </c:pt>
                <c:pt idx="8">
                  <c:v>0.2773</c:v>
                </c:pt>
                <c:pt idx="9">
                  <c:v>0.2734</c:v>
                </c:pt>
                <c:pt idx="10">
                  <c:v>0.2658</c:v>
                </c:pt>
                <c:pt idx="11">
                  <c:v>0.2617</c:v>
                </c:pt>
                <c:pt idx="12">
                  <c:v>0.258</c:v>
                </c:pt>
                <c:pt idx="13">
                  <c:v>0.2532</c:v>
                </c:pt>
                <c:pt idx="14">
                  <c:v>0.2491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Summary!$A$12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Summary!$B$12:$Q$12</c:f>
              <c:numCache>
                <c:ptCount val="16"/>
                <c:pt idx="0">
                  <c:v>0.0861</c:v>
                </c:pt>
                <c:pt idx="1">
                  <c:v>0.0844</c:v>
                </c:pt>
                <c:pt idx="2">
                  <c:v>0.0732</c:v>
                </c:pt>
                <c:pt idx="3">
                  <c:v>0.0654</c:v>
                </c:pt>
                <c:pt idx="4">
                  <c:v>0.0808</c:v>
                </c:pt>
                <c:pt idx="5">
                  <c:v>0.0778</c:v>
                </c:pt>
                <c:pt idx="6">
                  <c:v>0.0806</c:v>
                </c:pt>
                <c:pt idx="7">
                  <c:v>0.0794</c:v>
                </c:pt>
                <c:pt idx="8">
                  <c:v>0.0748</c:v>
                </c:pt>
                <c:pt idx="9">
                  <c:v>0.0657</c:v>
                </c:pt>
                <c:pt idx="10">
                  <c:v>0.0501</c:v>
                </c:pt>
                <c:pt idx="11">
                  <c:v>0.0588</c:v>
                </c:pt>
                <c:pt idx="12">
                  <c:v>0.0585</c:v>
                </c:pt>
                <c:pt idx="13">
                  <c:v>0.0516</c:v>
                </c:pt>
                <c:pt idx="14">
                  <c:v>0.0515</c:v>
                </c:pt>
              </c:numCache>
            </c:numRef>
          </c:val>
          <c:smooth val="1"/>
        </c:ser>
        <c:axId val="6104469"/>
        <c:axId val="54940222"/>
      </c:lineChart>
      <c:dateAx>
        <c:axId val="6104469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40222"/>
        <c:crosses val="autoZero"/>
        <c:auto val="0"/>
        <c:majorUnit val="3"/>
        <c:majorTimeUnit val="months"/>
        <c:noMultiLvlLbl val="0"/>
      </c:dateAx>
      <c:valAx>
        <c:axId val="54940222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446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1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5"/>
          <c:w val="0.96275"/>
          <c:h val="0.8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Summary!$B$7:$Q$7</c:f>
              <c:numCache>
                <c:ptCount val="16"/>
                <c:pt idx="0">
                  <c:v>177672</c:v>
                </c:pt>
                <c:pt idx="1">
                  <c:v>160782</c:v>
                </c:pt>
                <c:pt idx="2">
                  <c:v>147405</c:v>
                </c:pt>
                <c:pt idx="3">
                  <c:v>136311</c:v>
                </c:pt>
                <c:pt idx="4">
                  <c:v>123521</c:v>
                </c:pt>
                <c:pt idx="5">
                  <c:v>112213</c:v>
                </c:pt>
                <c:pt idx="6">
                  <c:v>101441</c:v>
                </c:pt>
                <c:pt idx="7">
                  <c:v>91592</c:v>
                </c:pt>
                <c:pt idx="8">
                  <c:v>83107</c:v>
                </c:pt>
                <c:pt idx="9">
                  <c:v>76242</c:v>
                </c:pt>
                <c:pt idx="10">
                  <c:v>71284</c:v>
                </c:pt>
                <c:pt idx="11">
                  <c:v>65800</c:v>
                </c:pt>
                <c:pt idx="12">
                  <c:v>60668</c:v>
                </c:pt>
                <c:pt idx="13">
                  <c:v>56410</c:v>
                </c:pt>
                <c:pt idx="14">
                  <c:v>52371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Summary!$B$8:$Q$8</c:f>
              <c:numCache>
                <c:ptCount val="16"/>
                <c:pt idx="0">
                  <c:v>16500</c:v>
                </c:pt>
                <c:pt idx="1">
                  <c:v>16500</c:v>
                </c:pt>
                <c:pt idx="2">
                  <c:v>16500</c:v>
                </c:pt>
                <c:pt idx="3">
                  <c:v>16500</c:v>
                </c:pt>
                <c:pt idx="4">
                  <c:v>16500</c:v>
                </c:pt>
                <c:pt idx="5">
                  <c:v>16500</c:v>
                </c:pt>
                <c:pt idx="6">
                  <c:v>16500</c:v>
                </c:pt>
                <c:pt idx="7">
                  <c:v>16500</c:v>
                </c:pt>
                <c:pt idx="8">
                  <c:v>16500</c:v>
                </c:pt>
                <c:pt idx="9">
                  <c:v>16500</c:v>
                </c:pt>
                <c:pt idx="10">
                  <c:v>16500</c:v>
                </c:pt>
                <c:pt idx="11">
                  <c:v>16500</c:v>
                </c:pt>
                <c:pt idx="12">
                  <c:v>16500</c:v>
                </c:pt>
                <c:pt idx="13">
                  <c:v>16500</c:v>
                </c:pt>
                <c:pt idx="14">
                  <c:v>16500</c:v>
                </c:pt>
              </c:numCache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C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Summary!$B$9:$Q$9</c:f>
              <c:numCache>
                <c:ptCount val="16"/>
                <c:pt idx="0">
                  <c:v>5500</c:v>
                </c:pt>
                <c:pt idx="1">
                  <c:v>5500</c:v>
                </c:pt>
                <c:pt idx="2">
                  <c:v>5500</c:v>
                </c:pt>
                <c:pt idx="3">
                  <c:v>5500</c:v>
                </c:pt>
                <c:pt idx="4">
                  <c:v>5500</c:v>
                </c:pt>
                <c:pt idx="5">
                  <c:v>5500</c:v>
                </c:pt>
                <c:pt idx="6">
                  <c:v>5500</c:v>
                </c:pt>
                <c:pt idx="7">
                  <c:v>5500</c:v>
                </c:pt>
                <c:pt idx="8">
                  <c:v>5500</c:v>
                </c:pt>
                <c:pt idx="9">
                  <c:v>5500</c:v>
                </c:pt>
                <c:pt idx="10">
                  <c:v>5500</c:v>
                </c:pt>
                <c:pt idx="11">
                  <c:v>5500</c:v>
                </c:pt>
                <c:pt idx="12">
                  <c:v>5500</c:v>
                </c:pt>
                <c:pt idx="13">
                  <c:v>5500</c:v>
                </c:pt>
                <c:pt idx="14">
                  <c:v>5500</c:v>
                </c:pt>
              </c:numCache>
            </c:numRef>
          </c:val>
        </c:ser>
        <c:overlap val="100"/>
        <c:gapWidth val="0"/>
        <c:axId val="24699951"/>
        <c:axId val="20972968"/>
      </c:barChart>
      <c:dateAx>
        <c:axId val="24699951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72968"/>
        <c:crosses val="autoZero"/>
        <c:auto val="0"/>
        <c:majorUnit val="3"/>
        <c:majorTimeUnit val="months"/>
        <c:noMultiLvlLbl val="0"/>
      </c:dateAx>
      <c:valAx>
        <c:axId val="20972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99951"/>
        <c:crossesAt val="1"/>
        <c:crossBetween val="between"/>
        <c:dispUnits/>
        <c:majorUnit val="2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65"/>
          <c:y val="0.92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825"/>
          <c:w val="0.967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Summary!$B$4:$U$4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Summary!$B$34:$Q$34</c:f>
              <c:numCache>
                <c:ptCount val="16"/>
                <c:pt idx="0">
                  <c:v>0.6924</c:v>
                </c:pt>
                <c:pt idx="1">
                  <c:v>0.6882</c:v>
                </c:pt>
                <c:pt idx="2">
                  <c:v>0.6775</c:v>
                </c:pt>
                <c:pt idx="3">
                  <c:v>0.6647</c:v>
                </c:pt>
                <c:pt idx="4">
                  <c:v>0.6513</c:v>
                </c:pt>
                <c:pt idx="5">
                  <c:v>0.6471</c:v>
                </c:pt>
                <c:pt idx="6">
                  <c:v>0.6384</c:v>
                </c:pt>
                <c:pt idx="7">
                  <c:v>0.6282</c:v>
                </c:pt>
                <c:pt idx="8">
                  <c:v>0.6197</c:v>
                </c:pt>
                <c:pt idx="9">
                  <c:v>0.6199</c:v>
                </c:pt>
                <c:pt idx="10">
                  <c:v>0.6163</c:v>
                </c:pt>
                <c:pt idx="11">
                  <c:v>0.6065</c:v>
                </c:pt>
                <c:pt idx="12">
                  <c:v>0.6031</c:v>
                </c:pt>
                <c:pt idx="13">
                  <c:v>0.6029</c:v>
                </c:pt>
                <c:pt idx="14">
                  <c:v>0.6029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Summary!$A$36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Summary!$B$4:$U$4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Summary!$B$36:$Q$36</c:f>
              <c:numCache>
                <c:ptCount val="16"/>
                <c:pt idx="0">
                  <c:v>0.4912</c:v>
                </c:pt>
                <c:pt idx="1">
                  <c:v>0.4351</c:v>
                </c:pt>
                <c:pt idx="2">
                  <c:v>0.3491</c:v>
                </c:pt>
                <c:pt idx="3">
                  <c:v>0.3331</c:v>
                </c:pt>
                <c:pt idx="4">
                  <c:v>0.3211</c:v>
                </c:pt>
                <c:pt idx="5">
                  <c:v>0.3105</c:v>
                </c:pt>
                <c:pt idx="6">
                  <c:v>0.2968</c:v>
                </c:pt>
                <c:pt idx="7">
                  <c:v>0.2784</c:v>
                </c:pt>
                <c:pt idx="8">
                  <c:v>0.2604</c:v>
                </c:pt>
                <c:pt idx="9">
                  <c:v>0.2571</c:v>
                </c:pt>
                <c:pt idx="10">
                  <c:v>0.2552</c:v>
                </c:pt>
                <c:pt idx="11">
                  <c:v>0.2484</c:v>
                </c:pt>
                <c:pt idx="12">
                  <c:v>0.2485</c:v>
                </c:pt>
                <c:pt idx="13">
                  <c:v>0.2435</c:v>
                </c:pt>
                <c:pt idx="14">
                  <c:v>0.2382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Summary!$A$35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Summary!$B$4:$U$4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Summary!$B$35:$Q$35</c:f>
              <c:numCache>
                <c:ptCount val="16"/>
                <c:pt idx="0">
                  <c:v>0.3844</c:v>
                </c:pt>
                <c:pt idx="1">
                  <c:v>0.3551</c:v>
                </c:pt>
                <c:pt idx="2">
                  <c:v>0.3309</c:v>
                </c:pt>
                <c:pt idx="3">
                  <c:v>0.3127</c:v>
                </c:pt>
                <c:pt idx="4">
                  <c:v>0.2952</c:v>
                </c:pt>
                <c:pt idx="5">
                  <c:v>0.2851</c:v>
                </c:pt>
                <c:pt idx="6">
                  <c:v>0.2733</c:v>
                </c:pt>
                <c:pt idx="7">
                  <c:v>0.2587</c:v>
                </c:pt>
                <c:pt idx="8">
                  <c:v>0.2417</c:v>
                </c:pt>
                <c:pt idx="9">
                  <c:v>0.2366</c:v>
                </c:pt>
                <c:pt idx="10">
                  <c:v>0.2338</c:v>
                </c:pt>
                <c:pt idx="11">
                  <c:v>0.2309</c:v>
                </c:pt>
                <c:pt idx="12">
                  <c:v>0.2258</c:v>
                </c:pt>
                <c:pt idx="13">
                  <c:v>0.2211</c:v>
                </c:pt>
                <c:pt idx="14">
                  <c:v>0.222</c:v>
                </c:pt>
              </c:numCache>
            </c:numRef>
          </c:val>
          <c:smooth val="1"/>
        </c:ser>
        <c:axId val="54538985"/>
        <c:axId val="21088818"/>
      </c:lineChart>
      <c:dateAx>
        <c:axId val="5453898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8818"/>
        <c:crosses val="autoZero"/>
        <c:auto val="0"/>
        <c:majorUnit val="3"/>
        <c:majorTimeUnit val="months"/>
        <c:noMultiLvlLbl val="0"/>
      </c:dateAx>
      <c:valAx>
        <c:axId val="21088818"/>
        <c:scaling>
          <c:orientation val="minMax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389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25"/>
          <c:y val="0.8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Summary!$B$27:$Q$27</c:f>
              <c:numCache>
                <c:ptCount val="16"/>
                <c:pt idx="0">
                  <c:v>0.5464</c:v>
                </c:pt>
                <c:pt idx="1">
                  <c:v>0.5563</c:v>
                </c:pt>
                <c:pt idx="2">
                  <c:v>0.563</c:v>
                </c:pt>
                <c:pt idx="3">
                  <c:v>0.5609</c:v>
                </c:pt>
                <c:pt idx="4">
                  <c:v>0.5405</c:v>
                </c:pt>
                <c:pt idx="5">
                  <c:v>0.5544</c:v>
                </c:pt>
                <c:pt idx="6">
                  <c:v>0.5462</c:v>
                </c:pt>
                <c:pt idx="7">
                  <c:v>0.5461</c:v>
                </c:pt>
                <c:pt idx="8">
                  <c:v>0.5467</c:v>
                </c:pt>
                <c:pt idx="9">
                  <c:v>0.5554</c:v>
                </c:pt>
                <c:pt idx="10">
                  <c:v>0.5285</c:v>
                </c:pt>
                <c:pt idx="11">
                  <c:v>0.55</c:v>
                </c:pt>
                <c:pt idx="12">
                  <c:v>0.5513</c:v>
                </c:pt>
                <c:pt idx="13">
                  <c:v>0.5603</c:v>
                </c:pt>
                <c:pt idx="14">
                  <c:v>0.5566</c:v>
                </c:pt>
              </c:numCache>
            </c:numRef>
          </c:val>
        </c:ser>
        <c:gapWidth val="0"/>
        <c:axId val="55581635"/>
        <c:axId val="30472668"/>
      </c:barChart>
      <c:dateAx>
        <c:axId val="5558163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72668"/>
        <c:crosses val="autoZero"/>
        <c:auto val="0"/>
        <c:majorUnit val="3"/>
        <c:majorTimeUnit val="months"/>
        <c:noMultiLvlLbl val="0"/>
      </c:dateAx>
      <c:valAx>
        <c:axId val="30472668"/>
        <c:scaling>
          <c:orientation val="minMax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816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Summary!$B$21:$Q$21</c:f>
              <c:numCache>
                <c:ptCount val="16"/>
                <c:pt idx="0">
                  <c:v>0.0419</c:v>
                </c:pt>
                <c:pt idx="1">
                  <c:v>0.0436</c:v>
                </c:pt>
                <c:pt idx="2">
                  <c:v>0.0434</c:v>
                </c:pt>
                <c:pt idx="3">
                  <c:v>0.0462</c:v>
                </c:pt>
                <c:pt idx="4">
                  <c:v>0.0452</c:v>
                </c:pt>
                <c:pt idx="5">
                  <c:v>0.0462</c:v>
                </c:pt>
                <c:pt idx="6">
                  <c:v>0.0454</c:v>
                </c:pt>
                <c:pt idx="7">
                  <c:v>0.0448</c:v>
                </c:pt>
                <c:pt idx="8">
                  <c:v>0.0438</c:v>
                </c:pt>
                <c:pt idx="9">
                  <c:v>0.0427</c:v>
                </c:pt>
                <c:pt idx="10">
                  <c:v>0.0438</c:v>
                </c:pt>
                <c:pt idx="11">
                  <c:v>0.0425</c:v>
                </c:pt>
                <c:pt idx="12">
                  <c:v>0.0412</c:v>
                </c:pt>
                <c:pt idx="13">
                  <c:v>0.0431</c:v>
                </c:pt>
                <c:pt idx="14">
                  <c:v>0.0426</c:v>
                </c:pt>
              </c:numCache>
            </c:numRef>
          </c:val>
        </c:ser>
        <c:gapWidth val="0"/>
        <c:axId val="5818557"/>
        <c:axId val="52367014"/>
      </c:barChart>
      <c:dateAx>
        <c:axId val="5818557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67014"/>
        <c:crosses val="autoZero"/>
        <c:auto val="0"/>
        <c:majorUnit val="3"/>
        <c:majorTimeUnit val="months"/>
        <c:noMultiLvlLbl val="0"/>
      </c:dateAx>
      <c:valAx>
        <c:axId val="52367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855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175"/>
          <c:w val="0.961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Summary!$B$23:$Q$23</c:f>
              <c:numCache>
                <c:ptCount val="16"/>
                <c:pt idx="0">
                  <c:v>0.017836219838160448</c:v>
                </c:pt>
                <c:pt idx="1">
                  <c:v>0.022579481578710058</c:v>
                </c:pt>
                <c:pt idx="2">
                  <c:v>0.019359569252320085</c:v>
                </c:pt>
                <c:pt idx="3">
                  <c:v>0.017965627380017595</c:v>
                </c:pt>
                <c:pt idx="4">
                  <c:v>0.01975882609327328</c:v>
                </c:pt>
                <c:pt idx="5">
                  <c:v>0.020704915441757548</c:v>
                </c:pt>
                <c:pt idx="6">
                  <c:v>0.01655066545449126</c:v>
                </c:pt>
                <c:pt idx="7">
                  <c:v>0.02352607480043762</c:v>
                </c:pt>
                <c:pt idx="8">
                  <c:v>0.02094337629410522</c:v>
                </c:pt>
                <c:pt idx="9">
                  <c:v>0.015650717839915514</c:v>
                </c:pt>
                <c:pt idx="10">
                  <c:v>0.01195507174061364</c:v>
                </c:pt>
                <c:pt idx="11">
                  <c:v>0.021075425582093393</c:v>
                </c:pt>
                <c:pt idx="12">
                  <c:v>0.016284157987100305</c:v>
                </c:pt>
                <c:pt idx="13">
                  <c:v>0.019626122962927088</c:v>
                </c:pt>
                <c:pt idx="14">
                  <c:v>0.017660720210295282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Summary!$B$17:$Q$17</c:f>
              <c:numCache>
                <c:ptCount val="16"/>
                <c:pt idx="1">
                  <c:v>0.0006010488132400793</c:v>
                </c:pt>
                <c:pt idx="2">
                  <c:v>0.000568955787588532</c:v>
                </c:pt>
                <c:pt idx="3">
                  <c:v>4.723052035426889E-05</c:v>
                </c:pt>
                <c:pt idx="4">
                  <c:v>0</c:v>
                </c:pt>
                <c:pt idx="5">
                  <c:v>0.0005221591168688144</c:v>
                </c:pt>
                <c:pt idx="6">
                  <c:v>0.0013704443739791516</c:v>
                </c:pt>
                <c:pt idx="7">
                  <c:v>0</c:v>
                </c:pt>
                <c:pt idx="8">
                  <c:v>0</c:v>
                </c:pt>
                <c:pt idx="9">
                  <c:v>0.0015213895142504041</c:v>
                </c:pt>
                <c:pt idx="10">
                  <c:v>0</c:v>
                </c:pt>
                <c:pt idx="11">
                  <c:v>0.0019710126519723037</c:v>
                </c:pt>
                <c:pt idx="12">
                  <c:v>0.0033233338943555735</c:v>
                </c:pt>
                <c:pt idx="13">
                  <c:v>0.002129203213136255</c:v>
                </c:pt>
                <c:pt idx="14">
                  <c:v>0</c:v>
                </c:pt>
              </c:numCache>
            </c:numRef>
          </c:val>
          <c:smooth val="1"/>
        </c:ser>
        <c:axId val="1541079"/>
        <c:axId val="13869712"/>
      </c:lineChart>
      <c:dateAx>
        <c:axId val="1541079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69712"/>
        <c:crosses val="autoZero"/>
        <c:auto val="0"/>
        <c:majorUnit val="3"/>
        <c:majorTimeUnit val="months"/>
        <c:noMultiLvlLbl val="0"/>
      </c:dateAx>
      <c:valAx>
        <c:axId val="138697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107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75"/>
          <c:y val="0.92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Summary!$B$16:$T$16</c:f>
              <c:numCache/>
            </c:numRef>
          </c:val>
        </c:ser>
        <c:gapWidth val="0"/>
        <c:axId val="31012299"/>
        <c:axId val="10675236"/>
      </c:barChart>
      <c:dateAx>
        <c:axId val="31012299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75236"/>
        <c:crosses val="autoZero"/>
        <c:auto val="0"/>
        <c:majorUnit val="3"/>
        <c:majorTimeUnit val="months"/>
        <c:noMultiLvlLbl val="0"/>
      </c:dateAx>
      <c:valAx>
        <c:axId val="106752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775"/>
          <c:w val="0.9725"/>
          <c:h val="0.746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Summary!$A$11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Summary!$B$11:$T$11</c:f>
              <c:numCache/>
            </c:numRef>
          </c:val>
          <c:smooth val="1"/>
        </c:ser>
        <c:ser>
          <c:idx val="0"/>
          <c:order val="1"/>
          <c:tx>
            <c:strRef>
              <c:f>Summary!$A$12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Summary!$B$12:$S$12</c:f>
              <c:numCache/>
            </c:numRef>
          </c:val>
          <c:smooth val="1"/>
        </c:ser>
        <c:axId val="28968261"/>
        <c:axId val="59387758"/>
      </c:lineChart>
      <c:dateAx>
        <c:axId val="2896826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auto val="0"/>
        <c:majorUnit val="3"/>
        <c:majorTimeUnit val="months"/>
        <c:noMultiLvlLbl val="0"/>
      </c:dateAx>
      <c:valAx>
        <c:axId val="59387758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0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325"/>
          <c:w val="0.945"/>
          <c:h val="0.7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Summary!$B$7:$S$7</c:f>
              <c:numCache/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Summary!$B$4:$S$4</c:f>
              <c:strCache/>
            </c:strRef>
          </c:cat>
          <c:val>
            <c:numRef>
              <c:f>Summary!$B$8:$S$8</c:f>
              <c:numCache/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C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Summary!$B$4:$S$4</c:f>
              <c:strCache/>
            </c:strRef>
          </c:cat>
          <c:val>
            <c:numRef>
              <c:f>Summary!$B$9:$S$9</c:f>
              <c:numCache/>
            </c:numRef>
          </c:val>
        </c:ser>
        <c:overlap val="100"/>
        <c:gapWidth val="0"/>
        <c:axId val="64727775"/>
        <c:axId val="45679064"/>
      </c:barChart>
      <c:dateAx>
        <c:axId val="64727775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79064"/>
        <c:crosses val="autoZero"/>
        <c:auto val="0"/>
        <c:majorUnit val="3"/>
        <c:majorTimeUnit val="months"/>
        <c:noMultiLvlLbl val="0"/>
      </c:date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727775"/>
        <c:crossesAt val="1"/>
        <c:crossBetween val="between"/>
        <c:dispUnits/>
        <c:majorUnit val="2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775"/>
          <c:w val="0.971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Summary!$B$34:$S$34</c:f>
              <c:numCache/>
            </c:numRef>
          </c:val>
          <c:smooth val="1"/>
        </c:ser>
        <c:ser>
          <c:idx val="2"/>
          <c:order val="1"/>
          <c:tx>
            <c:strRef>
              <c:f>Summary!$A$36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Summary!$B$36:$S$36</c:f>
              <c:numCache/>
            </c:numRef>
          </c:val>
          <c:smooth val="1"/>
        </c:ser>
        <c:ser>
          <c:idx val="1"/>
          <c:order val="2"/>
          <c:tx>
            <c:strRef>
              <c:f>Summary!$A$35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Summary!$B$35:$S$35</c:f>
              <c:numCache/>
            </c:numRef>
          </c:val>
          <c:smooth val="1"/>
        </c:ser>
        <c:axId val="8458393"/>
        <c:axId val="9016674"/>
      </c:lineChart>
      <c:dateAx>
        <c:axId val="8458393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auto val="0"/>
        <c:majorUnit val="3"/>
        <c:majorTimeUnit val="months"/>
        <c:noMultiLvlLbl val="0"/>
      </c:dateAx>
      <c:valAx>
        <c:axId val="9016674"/>
        <c:scaling>
          <c:orientation val="minMax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4583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75"/>
          <c:y val="0.8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Summary!$B$27:$S$27</c:f>
              <c:numCache/>
            </c:numRef>
          </c:val>
        </c:ser>
        <c:gapWidth val="0"/>
        <c:axId val="14041203"/>
        <c:axId val="59261964"/>
      </c:barChart>
      <c:dateAx>
        <c:axId val="14041203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61964"/>
        <c:crosses val="autoZero"/>
        <c:auto val="0"/>
        <c:majorUnit val="3"/>
        <c:majorTimeUnit val="months"/>
        <c:noMultiLvlLbl val="0"/>
      </c:dateAx>
      <c:valAx>
        <c:axId val="59261964"/>
        <c:scaling>
          <c:orientation val="minMax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12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Summary!$B$21:$S$21</c:f>
              <c:numCache/>
            </c:numRef>
          </c:val>
        </c:ser>
        <c:gapWidth val="0"/>
        <c:axId val="63595629"/>
        <c:axId val="35489750"/>
      </c:barChart>
      <c:dateAx>
        <c:axId val="63595629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89750"/>
        <c:crosses val="autoZero"/>
        <c:auto val="0"/>
        <c:majorUnit val="3"/>
        <c:majorTimeUnit val="months"/>
        <c:noMultiLvlLbl val="0"/>
      </c:dateAx>
      <c:valAx>
        <c:axId val="35489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9562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575"/>
          <c:w val="0.9752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Summary!$B$23:$S$23</c:f>
              <c:numCache/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Summary!$B$4:$S$4</c:f>
              <c:strCache/>
            </c:strRef>
          </c:cat>
          <c:val>
            <c:numRef>
              <c:f>Summary!$B$17:$S$17</c:f>
              <c:numCache/>
            </c:numRef>
          </c:val>
          <c:smooth val="1"/>
        </c:ser>
        <c:axId val="50972295"/>
        <c:axId val="56097472"/>
      </c:lineChart>
      <c:dateAx>
        <c:axId val="50972295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97472"/>
        <c:crosses val="autoZero"/>
        <c:auto val="0"/>
        <c:majorUnit val="3"/>
        <c:majorTimeUnit val="months"/>
        <c:noMultiLvlLbl val="0"/>
      </c:dateAx>
      <c:valAx>
        <c:axId val="560974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97229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25"/>
          <c:y val="0.9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Summary!$A$30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Summary!$B$4:$Q$4</c:f>
              <c:strCache>
                <c:ptCount val="16"/>
                <c:pt idx="0">
                  <c:v>37499</c:v>
                </c:pt>
                <c:pt idx="1">
                  <c:v>37590</c:v>
                </c:pt>
                <c:pt idx="2">
                  <c:v>37680</c:v>
                </c:pt>
                <c:pt idx="3">
                  <c:v>37772</c:v>
                </c:pt>
                <c:pt idx="4">
                  <c:v>37864</c:v>
                </c:pt>
                <c:pt idx="5">
                  <c:v>37955</c:v>
                </c:pt>
                <c:pt idx="6">
                  <c:v>38046</c:v>
                </c:pt>
                <c:pt idx="7">
                  <c:v>38135</c:v>
                </c:pt>
                <c:pt idx="8">
                  <c:v>38229</c:v>
                </c:pt>
                <c:pt idx="9">
                  <c:v>38321</c:v>
                </c:pt>
                <c:pt idx="10">
                  <c:v>38411</c:v>
                </c:pt>
                <c:pt idx="11">
                  <c:v>38503</c:v>
                </c:pt>
                <c:pt idx="12">
                  <c:v>38595</c:v>
                </c:pt>
                <c:pt idx="13">
                  <c:v>38686</c:v>
                </c:pt>
                <c:pt idx="14">
                  <c:v>38776</c:v>
                </c:pt>
                <c:pt idx="15">
                  <c:v>38868</c:v>
                </c:pt>
              </c:strCache>
            </c:strRef>
          </c:cat>
          <c:val>
            <c:numRef>
              <c:f>Summary!$B$30:$Q$30</c:f>
              <c:numCache>
                <c:ptCount val="16"/>
                <c:pt idx="0">
                  <c:v>0.3912</c:v>
                </c:pt>
                <c:pt idx="1">
                  <c:v>0.3848</c:v>
                </c:pt>
                <c:pt idx="2">
                  <c:v>0.3823</c:v>
                </c:pt>
                <c:pt idx="3">
                  <c:v>0.381</c:v>
                </c:pt>
                <c:pt idx="4">
                  <c:v>0.3814</c:v>
                </c:pt>
                <c:pt idx="5">
                  <c:v>0.3762</c:v>
                </c:pt>
                <c:pt idx="6">
                  <c:v>0.3841</c:v>
                </c:pt>
                <c:pt idx="7">
                  <c:v>0.3813</c:v>
                </c:pt>
                <c:pt idx="8">
                  <c:v>0.3799</c:v>
                </c:pt>
                <c:pt idx="9">
                  <c:v>0.3834</c:v>
                </c:pt>
                <c:pt idx="10">
                  <c:v>0.4015</c:v>
                </c:pt>
                <c:pt idx="11">
                  <c:v>0.3927</c:v>
                </c:pt>
                <c:pt idx="12">
                  <c:v>0.3922</c:v>
                </c:pt>
                <c:pt idx="13">
                  <c:v>0.3933</c:v>
                </c:pt>
                <c:pt idx="14">
                  <c:v>0.3952</c:v>
                </c:pt>
              </c:numCache>
            </c:numRef>
          </c:val>
        </c:ser>
        <c:gapWidth val="0"/>
        <c:axId val="35115201"/>
        <c:axId val="47601354"/>
      </c:barChart>
      <c:dateAx>
        <c:axId val="35115201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01354"/>
        <c:crosses val="autoZero"/>
        <c:auto val="0"/>
        <c:majorUnit val="3"/>
        <c:majorTimeUnit val="months"/>
        <c:noMultiLvlLbl val="0"/>
      </c:dateAx>
      <c:valAx>
        <c:axId val="47601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1520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0.0535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0.02625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0.0215</cdr:x>
      <cdr:y>0.0565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0.0275</cdr:x>
      <cdr:y>0.0535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0.02575</cdr:x>
      <cdr:y>0.06025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7145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152400</xdr:rowOff>
    </xdr:from>
    <xdr:to>
      <xdr:col>12</xdr:col>
      <xdr:colOff>228600</xdr:colOff>
      <xdr:row>21</xdr:row>
      <xdr:rowOff>0</xdr:rowOff>
    </xdr:to>
    <xdr:graphicFrame>
      <xdr:nvGraphicFramePr>
        <xdr:cNvPr id="1" name="Chart 42"/>
        <xdr:cNvGraphicFramePr/>
      </xdr:nvGraphicFramePr>
      <xdr:xfrm>
        <a:off x="733425" y="523875"/>
        <a:ext cx="6810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22</xdr:row>
      <xdr:rowOff>0</xdr:rowOff>
    </xdr:from>
    <xdr:to>
      <xdr:col>12</xdr:col>
      <xdr:colOff>219075</xdr:colOff>
      <xdr:row>40</xdr:row>
      <xdr:rowOff>19050</xdr:rowOff>
    </xdr:to>
    <xdr:graphicFrame>
      <xdr:nvGraphicFramePr>
        <xdr:cNvPr id="2" name="Chart 43"/>
        <xdr:cNvGraphicFramePr/>
      </xdr:nvGraphicFramePr>
      <xdr:xfrm>
        <a:off x="752475" y="3609975"/>
        <a:ext cx="67818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41</xdr:row>
      <xdr:rowOff>0</xdr:rowOff>
    </xdr:from>
    <xdr:to>
      <xdr:col>12</xdr:col>
      <xdr:colOff>219075</xdr:colOff>
      <xdr:row>59</xdr:row>
      <xdr:rowOff>0</xdr:rowOff>
    </xdr:to>
    <xdr:graphicFrame>
      <xdr:nvGraphicFramePr>
        <xdr:cNvPr id="3" name="Chart 44"/>
        <xdr:cNvGraphicFramePr/>
      </xdr:nvGraphicFramePr>
      <xdr:xfrm>
        <a:off x="762000" y="6686550"/>
        <a:ext cx="67722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161925</xdr:colOff>
      <xdr:row>60</xdr:row>
      <xdr:rowOff>38100</xdr:rowOff>
    </xdr:from>
    <xdr:to>
      <xdr:col>12</xdr:col>
      <xdr:colOff>200025</xdr:colOff>
      <xdr:row>78</xdr:row>
      <xdr:rowOff>0</xdr:rowOff>
    </xdr:to>
    <xdr:graphicFrame>
      <xdr:nvGraphicFramePr>
        <xdr:cNvPr id="4" name="Chart 45"/>
        <xdr:cNvGraphicFramePr/>
      </xdr:nvGraphicFramePr>
      <xdr:xfrm>
        <a:off x="771525" y="9801225"/>
        <a:ext cx="67437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23</xdr:col>
      <xdr:colOff>600075</xdr:colOff>
      <xdr:row>21</xdr:row>
      <xdr:rowOff>9525</xdr:rowOff>
    </xdr:to>
    <xdr:graphicFrame>
      <xdr:nvGraphicFramePr>
        <xdr:cNvPr id="5" name="Chart 46"/>
        <xdr:cNvGraphicFramePr/>
      </xdr:nvGraphicFramePr>
      <xdr:xfrm>
        <a:off x="7924800" y="533400"/>
        <a:ext cx="669607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9525</xdr:rowOff>
    </xdr:from>
    <xdr:to>
      <xdr:col>23</xdr:col>
      <xdr:colOff>581025</xdr:colOff>
      <xdr:row>40</xdr:row>
      <xdr:rowOff>0</xdr:rowOff>
    </xdr:to>
    <xdr:graphicFrame>
      <xdr:nvGraphicFramePr>
        <xdr:cNvPr id="6" name="Chart 47"/>
        <xdr:cNvGraphicFramePr/>
      </xdr:nvGraphicFramePr>
      <xdr:xfrm>
        <a:off x="7924800" y="3619500"/>
        <a:ext cx="66770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23</xdr:col>
      <xdr:colOff>571500</xdr:colOff>
      <xdr:row>59</xdr:row>
      <xdr:rowOff>0</xdr:rowOff>
    </xdr:to>
    <xdr:graphicFrame>
      <xdr:nvGraphicFramePr>
        <xdr:cNvPr id="7" name="Chart 48"/>
        <xdr:cNvGraphicFramePr/>
      </xdr:nvGraphicFramePr>
      <xdr:xfrm>
        <a:off x="7924800" y="6686550"/>
        <a:ext cx="6667500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60</xdr:row>
      <xdr:rowOff>66675</xdr:rowOff>
    </xdr:from>
    <xdr:to>
      <xdr:col>23</xdr:col>
      <xdr:colOff>590550</xdr:colOff>
      <xdr:row>77</xdr:row>
      <xdr:rowOff>142875</xdr:rowOff>
    </xdr:to>
    <xdr:graphicFrame>
      <xdr:nvGraphicFramePr>
        <xdr:cNvPr id="8" name="Chart 49"/>
        <xdr:cNvGraphicFramePr/>
      </xdr:nvGraphicFramePr>
      <xdr:xfrm>
        <a:off x="7924800" y="9829800"/>
        <a:ext cx="6686550" cy="2828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0.02575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0.02575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0.03225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571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</cdr:x>
      <cdr:y>0.05125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0.0265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0.0245</cdr:x>
      <cdr:y>0.0495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51</xdr:row>
      <xdr:rowOff>19050</xdr:rowOff>
    </xdr:from>
    <xdr:to>
      <xdr:col>6</xdr:col>
      <xdr:colOff>19050</xdr:colOff>
      <xdr:row>69</xdr:row>
      <xdr:rowOff>19050</xdr:rowOff>
    </xdr:to>
    <xdr:graphicFrame>
      <xdr:nvGraphicFramePr>
        <xdr:cNvPr id="1" name="Chart 3"/>
        <xdr:cNvGraphicFramePr/>
      </xdr:nvGraphicFramePr>
      <xdr:xfrm>
        <a:off x="114300" y="8277225"/>
        <a:ext cx="7905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70</xdr:row>
      <xdr:rowOff>152400</xdr:rowOff>
    </xdr:from>
    <xdr:to>
      <xdr:col>6</xdr:col>
      <xdr:colOff>9525</xdr:colOff>
      <xdr:row>89</xdr:row>
      <xdr:rowOff>0</xdr:rowOff>
    </xdr:to>
    <xdr:graphicFrame>
      <xdr:nvGraphicFramePr>
        <xdr:cNvPr id="2" name="Chart 4"/>
        <xdr:cNvGraphicFramePr/>
      </xdr:nvGraphicFramePr>
      <xdr:xfrm>
        <a:off x="123825" y="11487150"/>
        <a:ext cx="78867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91</xdr:row>
      <xdr:rowOff>0</xdr:rowOff>
    </xdr:from>
    <xdr:to>
      <xdr:col>5</xdr:col>
      <xdr:colOff>923925</xdr:colOff>
      <xdr:row>108</xdr:row>
      <xdr:rowOff>152400</xdr:rowOff>
    </xdr:to>
    <xdr:graphicFrame>
      <xdr:nvGraphicFramePr>
        <xdr:cNvPr id="3" name="Chart 5"/>
        <xdr:cNvGraphicFramePr/>
      </xdr:nvGraphicFramePr>
      <xdr:xfrm>
        <a:off x="133350" y="14735175"/>
        <a:ext cx="78581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111</xdr:row>
      <xdr:rowOff>0</xdr:rowOff>
    </xdr:from>
    <xdr:to>
      <xdr:col>5</xdr:col>
      <xdr:colOff>923925</xdr:colOff>
      <xdr:row>129</xdr:row>
      <xdr:rowOff>0</xdr:rowOff>
    </xdr:to>
    <xdr:graphicFrame>
      <xdr:nvGraphicFramePr>
        <xdr:cNvPr id="4" name="Chart 6"/>
        <xdr:cNvGraphicFramePr/>
      </xdr:nvGraphicFramePr>
      <xdr:xfrm>
        <a:off x="133350" y="17973675"/>
        <a:ext cx="78581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131</xdr:row>
      <xdr:rowOff>0</xdr:rowOff>
    </xdr:from>
    <xdr:to>
      <xdr:col>5</xdr:col>
      <xdr:colOff>914400</xdr:colOff>
      <xdr:row>149</xdr:row>
      <xdr:rowOff>0</xdr:rowOff>
    </xdr:to>
    <xdr:graphicFrame>
      <xdr:nvGraphicFramePr>
        <xdr:cNvPr id="5" name="Chart 7"/>
        <xdr:cNvGraphicFramePr/>
      </xdr:nvGraphicFramePr>
      <xdr:xfrm>
        <a:off x="133350" y="21212175"/>
        <a:ext cx="78486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151</xdr:row>
      <xdr:rowOff>9525</xdr:rowOff>
    </xdr:from>
    <xdr:to>
      <xdr:col>5</xdr:col>
      <xdr:colOff>895350</xdr:colOff>
      <xdr:row>169</xdr:row>
      <xdr:rowOff>0</xdr:rowOff>
    </xdr:to>
    <xdr:graphicFrame>
      <xdr:nvGraphicFramePr>
        <xdr:cNvPr id="6" name="Chart 8"/>
        <xdr:cNvGraphicFramePr/>
      </xdr:nvGraphicFramePr>
      <xdr:xfrm>
        <a:off x="142875" y="24460200"/>
        <a:ext cx="78200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171</xdr:row>
      <xdr:rowOff>0</xdr:rowOff>
    </xdr:from>
    <xdr:to>
      <xdr:col>5</xdr:col>
      <xdr:colOff>923925</xdr:colOff>
      <xdr:row>189</xdr:row>
      <xdr:rowOff>9525</xdr:rowOff>
    </xdr:to>
    <xdr:graphicFrame>
      <xdr:nvGraphicFramePr>
        <xdr:cNvPr id="7" name="Chart 9"/>
        <xdr:cNvGraphicFramePr/>
      </xdr:nvGraphicFramePr>
      <xdr:xfrm>
        <a:off x="152400" y="27689175"/>
        <a:ext cx="7839075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190</xdr:row>
      <xdr:rowOff>38100</xdr:rowOff>
    </xdr:from>
    <xdr:to>
      <xdr:col>6</xdr:col>
      <xdr:colOff>0</xdr:colOff>
      <xdr:row>209</xdr:row>
      <xdr:rowOff>0</xdr:rowOff>
    </xdr:to>
    <xdr:graphicFrame>
      <xdr:nvGraphicFramePr>
        <xdr:cNvPr id="8" name="Chart 13"/>
        <xdr:cNvGraphicFramePr/>
      </xdr:nvGraphicFramePr>
      <xdr:xfrm>
        <a:off x="180975" y="30803850"/>
        <a:ext cx="782002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</xdr:row>
      <xdr:rowOff>123825</xdr:rowOff>
    </xdr:from>
    <xdr:to>
      <xdr:col>0</xdr:col>
      <xdr:colOff>219075</xdr:colOff>
      <xdr:row>2</xdr:row>
      <xdr:rowOff>114300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19050" y="2857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S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3" width="14.00390625" style="1" bestFit="1" customWidth="1"/>
    <col min="4" max="4" width="13.7109375" style="1" bestFit="1" customWidth="1"/>
    <col min="5" max="5" width="14.140625" style="1" bestFit="1" customWidth="1"/>
    <col min="6" max="6" width="14.00390625" style="1" bestFit="1" customWidth="1"/>
    <col min="7" max="7" width="13.8515625" style="1" customWidth="1"/>
    <col min="8" max="8" width="12.140625" style="1" customWidth="1"/>
    <col min="9" max="11" width="13.8515625" style="1" customWidth="1"/>
    <col min="12" max="19" width="13.7109375" style="1" customWidth="1"/>
    <col min="20" max="16384" width="9.140625" style="1" customWidth="1"/>
  </cols>
  <sheetData>
    <row r="3" ht="12.75">
      <c r="A3" s="30" t="s">
        <v>46</v>
      </c>
    </row>
    <row r="4" spans="1:19" s="7" customFormat="1" ht="12.75">
      <c r="A4" s="6"/>
      <c r="B4" s="29">
        <v>37499</v>
      </c>
      <c r="C4" s="29">
        <v>37590</v>
      </c>
      <c r="D4" s="29">
        <v>37680</v>
      </c>
      <c r="E4" s="29">
        <v>37772</v>
      </c>
      <c r="F4" s="29">
        <v>37864</v>
      </c>
      <c r="G4" s="29">
        <v>37955</v>
      </c>
      <c r="H4" s="29">
        <v>38046</v>
      </c>
      <c r="I4" s="29">
        <v>38135</v>
      </c>
      <c r="J4" s="29">
        <v>38229</v>
      </c>
      <c r="K4" s="29">
        <v>38321</v>
      </c>
      <c r="L4" s="29">
        <v>38411</v>
      </c>
      <c r="M4" s="29">
        <v>38503</v>
      </c>
      <c r="N4" s="29">
        <v>38595</v>
      </c>
      <c r="O4" s="29">
        <v>38686</v>
      </c>
      <c r="P4" s="29">
        <v>38776</v>
      </c>
      <c r="Q4" s="29">
        <v>38868</v>
      </c>
      <c r="R4" s="29">
        <v>38960</v>
      </c>
      <c r="S4" s="29">
        <v>39051</v>
      </c>
    </row>
    <row r="5" spans="1:19" s="22" customFormat="1" ht="12.75">
      <c r="A5" s="4" t="s">
        <v>11</v>
      </c>
      <c r="B5" s="23">
        <v>199606</v>
      </c>
      <c r="C5" s="23">
        <v>182752</v>
      </c>
      <c r="D5" s="23">
        <v>169379</v>
      </c>
      <c r="E5" s="23">
        <v>158309</v>
      </c>
      <c r="F5" s="23">
        <v>145521</v>
      </c>
      <c r="G5" s="23">
        <v>134194</v>
      </c>
      <c r="H5" s="23">
        <v>123395</v>
      </c>
      <c r="I5" s="23">
        <v>113592</v>
      </c>
      <c r="J5" s="23">
        <v>105107</v>
      </c>
      <c r="K5" s="23">
        <v>98201</v>
      </c>
      <c r="L5" s="23">
        <v>93284</v>
      </c>
      <c r="M5" s="23">
        <v>87754</v>
      </c>
      <c r="N5" s="23">
        <v>82594</v>
      </c>
      <c r="O5" s="23">
        <v>78366</v>
      </c>
      <c r="P5" s="23">
        <v>74371</v>
      </c>
      <c r="Q5" s="23"/>
      <c r="R5" s="23"/>
      <c r="S5" s="23"/>
    </row>
    <row r="6" spans="1:19" s="22" customFormat="1" ht="12.75">
      <c r="A6" s="4" t="s">
        <v>0</v>
      </c>
      <c r="B6" s="23">
        <f aca="true" t="shared" si="0" ref="B6:G6">SUM(B7:B9)</f>
        <v>199672</v>
      </c>
      <c r="C6" s="23">
        <f t="shared" si="0"/>
        <v>182782</v>
      </c>
      <c r="D6" s="23">
        <f t="shared" si="0"/>
        <v>169405</v>
      </c>
      <c r="E6" s="23">
        <f t="shared" si="0"/>
        <v>158311</v>
      </c>
      <c r="F6" s="23">
        <f t="shared" si="0"/>
        <v>145521</v>
      </c>
      <c r="G6" s="23">
        <f t="shared" si="0"/>
        <v>134213</v>
      </c>
      <c r="H6" s="23">
        <f aca="true" t="shared" si="1" ref="H6:M6">SUM(H7:H9)</f>
        <v>123441</v>
      </c>
      <c r="I6" s="23">
        <f t="shared" si="1"/>
        <v>113592</v>
      </c>
      <c r="J6" s="23">
        <f t="shared" si="1"/>
        <v>105107</v>
      </c>
      <c r="K6" s="23">
        <f t="shared" si="1"/>
        <v>98242</v>
      </c>
      <c r="L6" s="23">
        <f t="shared" si="1"/>
        <v>93284</v>
      </c>
      <c r="M6" s="23">
        <f t="shared" si="1"/>
        <v>87800</v>
      </c>
      <c r="N6" s="23">
        <f>SUM(N7:N9)</f>
        <v>82668</v>
      </c>
      <c r="O6" s="23">
        <f>SUM(O7:O9)</f>
        <v>78410</v>
      </c>
      <c r="P6" s="23">
        <f>SUM(P7:P9)</f>
        <v>74371</v>
      </c>
      <c r="Q6" s="23"/>
      <c r="R6" s="23"/>
      <c r="S6" s="23"/>
    </row>
    <row r="7" spans="1:19" s="22" customFormat="1" ht="12.75">
      <c r="A7" s="4" t="s">
        <v>8</v>
      </c>
      <c r="B7" s="23">
        <v>177672</v>
      </c>
      <c r="C7" s="23">
        <v>160782</v>
      </c>
      <c r="D7" s="23">
        <v>147405</v>
      </c>
      <c r="E7" s="23">
        <v>136311</v>
      </c>
      <c r="F7" s="23">
        <v>123521</v>
      </c>
      <c r="G7" s="23">
        <v>112213</v>
      </c>
      <c r="H7" s="23">
        <v>101441</v>
      </c>
      <c r="I7" s="23">
        <v>91592</v>
      </c>
      <c r="J7" s="23">
        <v>83107</v>
      </c>
      <c r="K7" s="23">
        <v>76242</v>
      </c>
      <c r="L7" s="23">
        <v>71284</v>
      </c>
      <c r="M7" s="23">
        <v>65800</v>
      </c>
      <c r="N7" s="23">
        <v>60668</v>
      </c>
      <c r="O7" s="23">
        <v>56410</v>
      </c>
      <c r="P7" s="23">
        <v>52371</v>
      </c>
      <c r="Q7" s="23"/>
      <c r="R7" s="23"/>
      <c r="S7" s="23"/>
    </row>
    <row r="8" spans="1:19" s="22" customFormat="1" ht="12.75">
      <c r="A8" s="4" t="s">
        <v>1</v>
      </c>
      <c r="B8" s="23">
        <v>16500</v>
      </c>
      <c r="C8" s="23">
        <v>16500</v>
      </c>
      <c r="D8" s="23">
        <v>16500</v>
      </c>
      <c r="E8" s="23">
        <v>16500</v>
      </c>
      <c r="F8" s="23">
        <v>16500</v>
      </c>
      <c r="G8" s="23">
        <v>16500</v>
      </c>
      <c r="H8" s="23">
        <v>16500</v>
      </c>
      <c r="I8" s="23">
        <v>16500</v>
      </c>
      <c r="J8" s="23">
        <v>16500</v>
      </c>
      <c r="K8" s="23">
        <v>16500</v>
      </c>
      <c r="L8" s="23">
        <v>16500</v>
      </c>
      <c r="M8" s="23">
        <v>16500</v>
      </c>
      <c r="N8" s="23">
        <v>16500</v>
      </c>
      <c r="O8" s="23">
        <v>16500</v>
      </c>
      <c r="P8" s="23">
        <v>16500</v>
      </c>
      <c r="Q8" s="23"/>
      <c r="R8" s="23"/>
      <c r="S8" s="23"/>
    </row>
    <row r="9" spans="1:19" s="22" customFormat="1" ht="12.75">
      <c r="A9" s="4" t="s">
        <v>9</v>
      </c>
      <c r="B9" s="23">
        <v>5500</v>
      </c>
      <c r="C9" s="23">
        <v>5500</v>
      </c>
      <c r="D9" s="23">
        <v>5500</v>
      </c>
      <c r="E9" s="23">
        <v>5500</v>
      </c>
      <c r="F9" s="23">
        <v>5500</v>
      </c>
      <c r="G9" s="23">
        <v>5500</v>
      </c>
      <c r="H9" s="23">
        <v>5500</v>
      </c>
      <c r="I9" s="23">
        <v>5500</v>
      </c>
      <c r="J9" s="23">
        <v>5500</v>
      </c>
      <c r="K9" s="23">
        <v>5500</v>
      </c>
      <c r="L9" s="23">
        <v>5500</v>
      </c>
      <c r="M9" s="23">
        <v>5500</v>
      </c>
      <c r="N9" s="23">
        <v>5500</v>
      </c>
      <c r="O9" s="23">
        <v>5500</v>
      </c>
      <c r="P9" s="23">
        <v>5500</v>
      </c>
      <c r="Q9" s="23"/>
      <c r="R9" s="23"/>
      <c r="S9" s="23"/>
    </row>
    <row r="10" spans="1:19" ht="12.75">
      <c r="A10" s="3" t="s">
        <v>44</v>
      </c>
      <c r="B10" s="8">
        <f aca="true" t="shared" si="2" ref="B10:L10">(+B8+B9)/B6</f>
        <v>0.11018069634200088</v>
      </c>
      <c r="C10" s="8">
        <f t="shared" si="2"/>
        <v>0.12036196124344847</v>
      </c>
      <c r="D10" s="8">
        <f t="shared" si="2"/>
        <v>0.12986629674448807</v>
      </c>
      <c r="E10" s="8">
        <f t="shared" si="2"/>
        <v>0.13896697007788467</v>
      </c>
      <c r="F10" s="8">
        <f t="shared" si="2"/>
        <v>0.15118092921296583</v>
      </c>
      <c r="G10" s="8">
        <f t="shared" si="2"/>
        <v>0.16391854738363645</v>
      </c>
      <c r="H10" s="8">
        <f t="shared" si="2"/>
        <v>0.17822279469544156</v>
      </c>
      <c r="I10" s="8">
        <f t="shared" si="2"/>
        <v>0.1936756109585182</v>
      </c>
      <c r="J10" s="8">
        <f t="shared" si="2"/>
        <v>0.20931051214476676</v>
      </c>
      <c r="K10" s="8">
        <f t="shared" si="2"/>
        <v>0.22393680910404917</v>
      </c>
      <c r="L10" s="8">
        <f t="shared" si="2"/>
        <v>0.2358389434415334</v>
      </c>
      <c r="M10" s="8">
        <f>(+M8+M9)/M6</f>
        <v>0.2505694760820046</v>
      </c>
      <c r="N10" s="8">
        <f>(+N8+N9)/N6</f>
        <v>0.2661247399235496</v>
      </c>
      <c r="O10" s="8">
        <f>(+O8+O9)/O6</f>
        <v>0.28057645708455553</v>
      </c>
      <c r="P10" s="8">
        <f>(+P8+P9)/P6</f>
        <v>0.29581422866439877</v>
      </c>
      <c r="Q10" s="8"/>
      <c r="R10" s="8"/>
      <c r="S10" s="8"/>
    </row>
    <row r="11" spans="1:19" ht="12.75">
      <c r="A11" s="3" t="s">
        <v>12</v>
      </c>
      <c r="B11" s="8">
        <v>0.3033</v>
      </c>
      <c r="C11" s="8">
        <v>0.3001</v>
      </c>
      <c r="D11" s="8">
        <v>0.2875</v>
      </c>
      <c r="E11" s="9">
        <v>0.2751</v>
      </c>
      <c r="F11" s="9">
        <v>0.2773</v>
      </c>
      <c r="G11" s="9">
        <v>0.2772</v>
      </c>
      <c r="H11" s="9">
        <v>0.2781</v>
      </c>
      <c r="I11" s="9">
        <v>0.2786</v>
      </c>
      <c r="J11" s="9">
        <v>0.2773</v>
      </c>
      <c r="K11" s="9">
        <v>0.2734</v>
      </c>
      <c r="L11" s="9">
        <v>0.2658</v>
      </c>
      <c r="M11" s="9">
        <v>0.2617</v>
      </c>
      <c r="N11" s="9">
        <v>0.258</v>
      </c>
      <c r="O11" s="9">
        <v>0.2532</v>
      </c>
      <c r="P11" s="9">
        <v>0.2491</v>
      </c>
      <c r="Q11" s="9"/>
      <c r="R11" s="9"/>
      <c r="S11" s="9"/>
    </row>
    <row r="12" spans="1:19" ht="12.75">
      <c r="A12" s="3" t="s">
        <v>13</v>
      </c>
      <c r="B12" s="9">
        <v>0.0861</v>
      </c>
      <c r="C12" s="9">
        <v>0.0844</v>
      </c>
      <c r="D12" s="9">
        <v>0.0732</v>
      </c>
      <c r="E12" s="9">
        <v>0.0654</v>
      </c>
      <c r="F12" s="9">
        <v>0.0808</v>
      </c>
      <c r="G12" s="9">
        <v>0.0778</v>
      </c>
      <c r="H12" s="9">
        <v>0.0806</v>
      </c>
      <c r="I12" s="9">
        <v>0.0794</v>
      </c>
      <c r="J12" s="9">
        <v>0.0748</v>
      </c>
      <c r="K12" s="9">
        <v>0.0657</v>
      </c>
      <c r="L12" s="9">
        <v>0.0501</v>
      </c>
      <c r="M12" s="9">
        <v>0.0588</v>
      </c>
      <c r="N12" s="9">
        <v>0.0585</v>
      </c>
      <c r="O12" s="9">
        <v>0.0516</v>
      </c>
      <c r="P12" s="9">
        <v>0.0515</v>
      </c>
      <c r="Q12" s="9"/>
      <c r="R12" s="9"/>
      <c r="S12" s="9"/>
    </row>
    <row r="13" spans="1:19" s="22" customFormat="1" ht="12.75">
      <c r="A13" s="4" t="s">
        <v>14</v>
      </c>
      <c r="B13" s="23">
        <v>4180</v>
      </c>
      <c r="C13" s="23">
        <v>4180</v>
      </c>
      <c r="D13" s="23">
        <v>4180</v>
      </c>
      <c r="E13" s="23">
        <v>4180</v>
      </c>
      <c r="F13" s="23">
        <v>4180</v>
      </c>
      <c r="G13" s="23">
        <v>4180</v>
      </c>
      <c r="H13" s="23">
        <v>4180</v>
      </c>
      <c r="I13" s="23">
        <v>4180</v>
      </c>
      <c r="J13" s="23">
        <v>4180</v>
      </c>
      <c r="K13" s="23">
        <v>4180</v>
      </c>
      <c r="L13" s="23">
        <v>4180</v>
      </c>
      <c r="M13" s="23">
        <v>4180</v>
      </c>
      <c r="N13" s="23">
        <v>4180</v>
      </c>
      <c r="O13" s="23">
        <v>4180</v>
      </c>
      <c r="P13" s="23">
        <v>4180</v>
      </c>
      <c r="Q13" s="23"/>
      <c r="R13" s="23"/>
      <c r="S13" s="23"/>
    </row>
    <row r="14" spans="1:19" ht="12.75">
      <c r="A14" s="3" t="s">
        <v>15</v>
      </c>
      <c r="B14" s="8">
        <f aca="true" t="shared" si="3" ref="B14:L14">+B13/B5</f>
        <v>0.0209412542709137</v>
      </c>
      <c r="C14" s="8">
        <f t="shared" si="3"/>
        <v>0.02287252670285414</v>
      </c>
      <c r="D14" s="8">
        <f t="shared" si="3"/>
        <v>0.02467838397912374</v>
      </c>
      <c r="E14" s="8">
        <f t="shared" si="3"/>
        <v>0.026404057886791024</v>
      </c>
      <c r="F14" s="8">
        <f t="shared" si="3"/>
        <v>0.028724376550463507</v>
      </c>
      <c r="G14" s="8">
        <f t="shared" si="3"/>
        <v>0.031148933633396426</v>
      </c>
      <c r="H14" s="8">
        <f t="shared" si="3"/>
        <v>0.03387495441468455</v>
      </c>
      <c r="I14" s="8">
        <f t="shared" si="3"/>
        <v>0.03679836608211846</v>
      </c>
      <c r="J14" s="8">
        <f t="shared" si="3"/>
        <v>0.03976899730750569</v>
      </c>
      <c r="K14" s="8">
        <f t="shared" si="3"/>
        <v>0.04256575798617122</v>
      </c>
      <c r="L14" s="8">
        <f t="shared" si="3"/>
        <v>0.044809399253891345</v>
      </c>
      <c r="M14" s="8">
        <f>+M13/M5</f>
        <v>0.04763315632335848</v>
      </c>
      <c r="N14" s="8">
        <f>+N13/N5</f>
        <v>0.05060900307528392</v>
      </c>
      <c r="O14" s="8">
        <f>+O13/O5</f>
        <v>0.05333945843860858</v>
      </c>
      <c r="P14" s="8">
        <f>+P13/P5</f>
        <v>0.056204703446235765</v>
      </c>
      <c r="Q14" s="8"/>
      <c r="R14" s="8"/>
      <c r="S14" s="8"/>
    </row>
    <row r="15" spans="1:19" ht="12.75">
      <c r="A15" s="3" t="s">
        <v>2</v>
      </c>
      <c r="B15" s="23">
        <v>0</v>
      </c>
      <c r="C15" s="23">
        <f>B19</f>
        <v>0</v>
      </c>
      <c r="D15" s="23">
        <f>C19</f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/>
      <c r="R15" s="24"/>
      <c r="S15" s="24"/>
    </row>
    <row r="16" spans="1:19" ht="12.75">
      <c r="A16" s="3" t="s">
        <v>16</v>
      </c>
      <c r="B16" s="23">
        <v>66</v>
      </c>
      <c r="C16" s="23">
        <v>30</v>
      </c>
      <c r="D16" s="23">
        <v>26</v>
      </c>
      <c r="E16" s="24">
        <v>2</v>
      </c>
      <c r="F16" s="24">
        <v>0</v>
      </c>
      <c r="G16" s="24">
        <v>19</v>
      </c>
      <c r="H16" s="24">
        <v>46</v>
      </c>
      <c r="I16" s="24">
        <v>0</v>
      </c>
      <c r="J16" s="24">
        <v>0</v>
      </c>
      <c r="K16" s="24">
        <v>40</v>
      </c>
      <c r="L16" s="24">
        <v>0</v>
      </c>
      <c r="M16" s="24">
        <v>46</v>
      </c>
      <c r="N16" s="24">
        <v>73</v>
      </c>
      <c r="O16" s="24">
        <v>44</v>
      </c>
      <c r="P16" s="24">
        <v>0</v>
      </c>
      <c r="Q16" s="24"/>
      <c r="R16" s="24"/>
      <c r="S16" s="24"/>
    </row>
    <row r="17" spans="1:19" ht="12.75">
      <c r="A17" s="3" t="s">
        <v>45</v>
      </c>
      <c r="B17" s="9"/>
      <c r="C17" s="9">
        <f aca="true" t="shared" si="4" ref="C17:P17">1-(1-C16/B5)^4</f>
        <v>0.0006010488132400793</v>
      </c>
      <c r="D17" s="9">
        <f t="shared" si="4"/>
        <v>0.000568955787588532</v>
      </c>
      <c r="E17" s="9">
        <f t="shared" si="4"/>
        <v>4.723052035426889E-05</v>
      </c>
      <c r="F17" s="9">
        <f t="shared" si="4"/>
        <v>0</v>
      </c>
      <c r="G17" s="9">
        <f t="shared" si="4"/>
        <v>0.0005221591168688144</v>
      </c>
      <c r="H17" s="9">
        <f t="shared" si="4"/>
        <v>0.0013704443739791516</v>
      </c>
      <c r="I17" s="9">
        <f t="shared" si="4"/>
        <v>0</v>
      </c>
      <c r="J17" s="9">
        <f t="shared" si="4"/>
        <v>0</v>
      </c>
      <c r="K17" s="9">
        <f t="shared" si="4"/>
        <v>0.0015213895142504041</v>
      </c>
      <c r="L17" s="9">
        <f t="shared" si="4"/>
        <v>0</v>
      </c>
      <c r="M17" s="9">
        <f t="shared" si="4"/>
        <v>0.0019710126519723037</v>
      </c>
      <c r="N17" s="9">
        <f t="shared" si="4"/>
        <v>0.0033233338943555735</v>
      </c>
      <c r="O17" s="9">
        <f t="shared" si="4"/>
        <v>0.002129203213136255</v>
      </c>
      <c r="P17" s="9">
        <f t="shared" si="4"/>
        <v>0</v>
      </c>
      <c r="Q17" s="9"/>
      <c r="R17" s="9"/>
      <c r="S17" s="9"/>
    </row>
    <row r="18" spans="1:19" ht="12.75">
      <c r="A18" s="3" t="s">
        <v>17</v>
      </c>
      <c r="B18" s="23">
        <v>66</v>
      </c>
      <c r="C18" s="23">
        <v>30</v>
      </c>
      <c r="D18" s="23">
        <v>26</v>
      </c>
      <c r="E18" s="24">
        <v>2</v>
      </c>
      <c r="F18" s="24">
        <v>0</v>
      </c>
      <c r="G18" s="24">
        <v>19</v>
      </c>
      <c r="H18" s="24">
        <v>46</v>
      </c>
      <c r="I18" s="24">
        <v>0</v>
      </c>
      <c r="J18" s="24">
        <v>0</v>
      </c>
      <c r="K18" s="24">
        <v>40</v>
      </c>
      <c r="L18" s="24">
        <v>0</v>
      </c>
      <c r="M18" s="24">
        <v>46</v>
      </c>
      <c r="N18" s="24">
        <v>73</v>
      </c>
      <c r="O18" s="24">
        <v>44</v>
      </c>
      <c r="P18" s="24">
        <v>0</v>
      </c>
      <c r="Q18" s="24"/>
      <c r="R18" s="24"/>
      <c r="S18" s="24"/>
    </row>
    <row r="19" spans="1:19" ht="12.75">
      <c r="A19" s="3" t="s">
        <v>18</v>
      </c>
      <c r="B19" s="23">
        <f aca="true" t="shared" si="5" ref="B19:P19">B15+B16-B18</f>
        <v>0</v>
      </c>
      <c r="C19" s="23">
        <f t="shared" si="5"/>
        <v>0</v>
      </c>
      <c r="D19" s="23">
        <f t="shared" si="5"/>
        <v>0</v>
      </c>
      <c r="E19" s="23">
        <f t="shared" si="5"/>
        <v>0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23"/>
      <c r="R19" s="23"/>
      <c r="S19" s="23"/>
    </row>
    <row r="20" spans="1:19" ht="12.75">
      <c r="A20" s="3" t="s">
        <v>19</v>
      </c>
      <c r="B20" s="23" t="s">
        <v>3</v>
      </c>
      <c r="C20" s="23" t="s">
        <v>3</v>
      </c>
      <c r="D20" s="23" t="s">
        <v>3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3</v>
      </c>
      <c r="J20" s="23" t="s">
        <v>3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3</v>
      </c>
      <c r="Q20" s="23"/>
      <c r="R20" s="23"/>
      <c r="S20" s="23"/>
    </row>
    <row r="21" spans="1:19" ht="12.75">
      <c r="A21" s="3" t="s">
        <v>36</v>
      </c>
      <c r="B21" s="8">
        <v>0.0419</v>
      </c>
      <c r="C21" s="8">
        <v>0.0436</v>
      </c>
      <c r="D21" s="8">
        <v>0.0434</v>
      </c>
      <c r="E21" s="8">
        <v>0.0462</v>
      </c>
      <c r="F21" s="8">
        <v>0.0452</v>
      </c>
      <c r="G21" s="8">
        <v>0.0462</v>
      </c>
      <c r="H21" s="8">
        <v>0.0454</v>
      </c>
      <c r="I21" s="8">
        <v>0.0448</v>
      </c>
      <c r="J21" s="8">
        <v>0.0438</v>
      </c>
      <c r="K21" s="8">
        <v>0.0427</v>
      </c>
      <c r="L21" s="8">
        <v>0.0438</v>
      </c>
      <c r="M21" s="8">
        <v>0.0425</v>
      </c>
      <c r="N21" s="8">
        <v>0.0412</v>
      </c>
      <c r="O21" s="8">
        <v>0.0431</v>
      </c>
      <c r="P21" s="8">
        <v>0.0426</v>
      </c>
      <c r="Q21" s="8"/>
      <c r="R21" s="8"/>
      <c r="S21" s="8"/>
    </row>
    <row r="22" spans="1:19" s="22" customFormat="1" ht="12.75">
      <c r="A22" s="4" t="s">
        <v>20</v>
      </c>
      <c r="B22" s="23">
        <v>3897</v>
      </c>
      <c r="C22" s="23">
        <v>4507</v>
      </c>
      <c r="D22" s="23">
        <v>3538</v>
      </c>
      <c r="E22" s="23">
        <v>3043</v>
      </c>
      <c r="F22" s="23">
        <v>3128</v>
      </c>
      <c r="G22" s="23">
        <v>3013</v>
      </c>
      <c r="H22" s="23">
        <v>2221</v>
      </c>
      <c r="I22" s="23">
        <v>2903</v>
      </c>
      <c r="J22" s="23">
        <v>2379</v>
      </c>
      <c r="K22" s="23">
        <v>1645</v>
      </c>
      <c r="L22" s="23">
        <v>1174</v>
      </c>
      <c r="M22" s="23">
        <v>1966</v>
      </c>
      <c r="N22" s="23">
        <v>1429</v>
      </c>
      <c r="O22" s="23">
        <v>1621</v>
      </c>
      <c r="P22" s="23">
        <v>1384</v>
      </c>
      <c r="Q22" s="23"/>
      <c r="R22" s="23"/>
      <c r="S22" s="23"/>
    </row>
    <row r="23" spans="1:19" ht="12.75">
      <c r="A23" s="3" t="s">
        <v>41</v>
      </c>
      <c r="B23" s="9">
        <f>+B22/218488</f>
        <v>0.017836219838160448</v>
      </c>
      <c r="C23" s="9">
        <f aca="true" t="shared" si="6" ref="C23:H23">+C22/B5</f>
        <v>0.022579481578710058</v>
      </c>
      <c r="D23" s="9">
        <f t="shared" si="6"/>
        <v>0.019359569252320085</v>
      </c>
      <c r="E23" s="9">
        <f t="shared" si="6"/>
        <v>0.017965627380017595</v>
      </c>
      <c r="F23" s="9">
        <f t="shared" si="6"/>
        <v>0.01975882609327328</v>
      </c>
      <c r="G23" s="9">
        <f t="shared" si="6"/>
        <v>0.020704915441757548</v>
      </c>
      <c r="H23" s="9">
        <f t="shared" si="6"/>
        <v>0.01655066545449126</v>
      </c>
      <c r="I23" s="9">
        <f aca="true" t="shared" si="7" ref="I23:O23">+I22/H5</f>
        <v>0.02352607480043762</v>
      </c>
      <c r="J23" s="9">
        <f t="shared" si="7"/>
        <v>0.02094337629410522</v>
      </c>
      <c r="K23" s="9">
        <f t="shared" si="7"/>
        <v>0.015650717839915514</v>
      </c>
      <c r="L23" s="9">
        <f t="shared" si="7"/>
        <v>0.01195507174061364</v>
      </c>
      <c r="M23" s="9">
        <f t="shared" si="7"/>
        <v>0.021075425582093393</v>
      </c>
      <c r="N23" s="9">
        <f t="shared" si="7"/>
        <v>0.016284157987100305</v>
      </c>
      <c r="O23" s="9">
        <f t="shared" si="7"/>
        <v>0.019626122962927088</v>
      </c>
      <c r="P23" s="9">
        <f>+P22/O5</f>
        <v>0.017660720210295282</v>
      </c>
      <c r="Q23" s="9"/>
      <c r="R23" s="9"/>
      <c r="S23" s="9"/>
    </row>
    <row r="24" spans="1:19" ht="12.75">
      <c r="A24" s="3" t="s">
        <v>43</v>
      </c>
      <c r="B24" s="9">
        <f>B16/218488</f>
        <v>0.0003020760865585295</v>
      </c>
      <c r="C24" s="9">
        <f aca="true" t="shared" si="8" ref="C24:L24">+C16/B5</f>
        <v>0.00015029608328406962</v>
      </c>
      <c r="D24" s="9">
        <f t="shared" si="8"/>
        <v>0.0001422693048502889</v>
      </c>
      <c r="E24" s="9">
        <f t="shared" si="8"/>
        <v>1.180783922446112E-05</v>
      </c>
      <c r="F24" s="9">
        <f t="shared" si="8"/>
        <v>0</v>
      </c>
      <c r="G24" s="9">
        <f t="shared" si="8"/>
        <v>0.0001305653479566523</v>
      </c>
      <c r="H24" s="9">
        <f t="shared" si="8"/>
        <v>0.0003427873079273291</v>
      </c>
      <c r="I24" s="9">
        <f t="shared" si="8"/>
        <v>0</v>
      </c>
      <c r="J24" s="9">
        <f t="shared" si="8"/>
        <v>0</v>
      </c>
      <c r="K24" s="9">
        <f t="shared" si="8"/>
        <v>0.0003805645675359396</v>
      </c>
      <c r="L24" s="9">
        <f t="shared" si="8"/>
        <v>0</v>
      </c>
      <c r="M24" s="9">
        <f>+M16/L5</f>
        <v>0.0004931177908322971</v>
      </c>
      <c r="N24" s="9">
        <f>+N16/M5</f>
        <v>0.0008318709118672654</v>
      </c>
      <c r="O24" s="9">
        <f>+O16/N5</f>
        <v>0.0005327263481608833</v>
      </c>
      <c r="P24" s="9">
        <f>+P16/O5</f>
        <v>0</v>
      </c>
      <c r="Q24" s="9"/>
      <c r="R24" s="9"/>
      <c r="S24" s="9"/>
    </row>
    <row r="25" spans="1:19" ht="12.75">
      <c r="A25" s="3" t="s">
        <v>21</v>
      </c>
      <c r="B25" s="23">
        <v>28</v>
      </c>
      <c r="C25" s="23">
        <v>19</v>
      </c>
      <c r="D25" s="23">
        <v>10</v>
      </c>
      <c r="E25" s="23">
        <v>16</v>
      </c>
      <c r="F25" s="23">
        <v>10</v>
      </c>
      <c r="G25" s="23">
        <v>13</v>
      </c>
      <c r="H25" s="23">
        <v>10</v>
      </c>
      <c r="I25" s="23">
        <v>9</v>
      </c>
      <c r="J25" s="23">
        <v>9</v>
      </c>
      <c r="K25" s="23">
        <v>7</v>
      </c>
      <c r="L25" s="23">
        <v>8</v>
      </c>
      <c r="M25" s="23">
        <v>7</v>
      </c>
      <c r="N25" s="23">
        <v>5</v>
      </c>
      <c r="O25" s="23">
        <v>5</v>
      </c>
      <c r="P25" s="23">
        <v>3</v>
      </c>
      <c r="Q25" s="23"/>
      <c r="R25" s="23"/>
      <c r="S25" s="23"/>
    </row>
    <row r="26" spans="1:19" ht="12.75">
      <c r="A26" s="3" t="s">
        <v>22</v>
      </c>
      <c r="B26" s="23">
        <v>26</v>
      </c>
      <c r="C26" s="23">
        <v>35</v>
      </c>
      <c r="D26" s="23">
        <v>37</v>
      </c>
      <c r="E26" s="23">
        <v>58</v>
      </c>
      <c r="F26" s="23">
        <v>42</v>
      </c>
      <c r="G26" s="23">
        <v>39</v>
      </c>
      <c r="H26" s="23">
        <v>41</v>
      </c>
      <c r="I26" s="23">
        <v>51</v>
      </c>
      <c r="J26" s="23">
        <v>35</v>
      </c>
      <c r="K26" s="23">
        <v>44</v>
      </c>
      <c r="L26" s="23">
        <v>46</v>
      </c>
      <c r="M26" s="23">
        <v>43</v>
      </c>
      <c r="N26" s="23">
        <v>18</v>
      </c>
      <c r="O26" s="23">
        <v>0</v>
      </c>
      <c r="P26" s="23">
        <v>17.25</v>
      </c>
      <c r="Q26" s="23"/>
      <c r="R26" s="23"/>
      <c r="S26" s="23"/>
    </row>
    <row r="27" spans="1:19" ht="12.75">
      <c r="A27" s="3" t="s">
        <v>4</v>
      </c>
      <c r="B27" s="9">
        <v>0.5464</v>
      </c>
      <c r="C27" s="9">
        <v>0.5563</v>
      </c>
      <c r="D27" s="9">
        <v>0.563</v>
      </c>
      <c r="E27" s="9">
        <v>0.5609</v>
      </c>
      <c r="F27" s="9">
        <v>0.5405</v>
      </c>
      <c r="G27" s="9">
        <v>0.5544</v>
      </c>
      <c r="H27" s="9">
        <v>0.5462</v>
      </c>
      <c r="I27" s="9">
        <v>0.5461</v>
      </c>
      <c r="J27" s="9">
        <v>0.5467</v>
      </c>
      <c r="K27" s="9">
        <v>0.5554</v>
      </c>
      <c r="L27" s="9">
        <v>0.5285</v>
      </c>
      <c r="M27" s="9">
        <v>0.55</v>
      </c>
      <c r="N27" s="9">
        <v>0.5513</v>
      </c>
      <c r="O27" s="9">
        <v>0.5603</v>
      </c>
      <c r="P27" s="9">
        <v>0.5566</v>
      </c>
      <c r="Q27" s="9"/>
      <c r="R27" s="9"/>
      <c r="S27" s="9"/>
    </row>
    <row r="28" spans="1:19" ht="12.75">
      <c r="A28" s="3" t="s">
        <v>37</v>
      </c>
      <c r="B28" s="9">
        <v>0.0383</v>
      </c>
      <c r="C28" s="9">
        <v>0.039</v>
      </c>
      <c r="D28" s="9">
        <v>0.0368</v>
      </c>
      <c r="E28" s="9">
        <v>0.0393</v>
      </c>
      <c r="F28" s="9">
        <v>0.0547</v>
      </c>
      <c r="G28" s="9">
        <v>0.0482</v>
      </c>
      <c r="H28" s="9">
        <v>0.0493</v>
      </c>
      <c r="I28" s="9">
        <v>0.0483</v>
      </c>
      <c r="J28" s="9">
        <v>0.0476</v>
      </c>
      <c r="K28" s="9">
        <v>0.042</v>
      </c>
      <c r="L28" s="9">
        <v>0.0429</v>
      </c>
      <c r="M28" s="9">
        <v>0.0391</v>
      </c>
      <c r="N28" s="9">
        <v>0.0351</v>
      </c>
      <c r="O28" s="9">
        <v>0.0278</v>
      </c>
      <c r="P28" s="9">
        <v>0.0334</v>
      </c>
      <c r="Q28" s="9"/>
      <c r="R28" s="9"/>
      <c r="S28" s="9"/>
    </row>
    <row r="29" spans="1:19" ht="12.75">
      <c r="A29" s="3" t="s">
        <v>38</v>
      </c>
      <c r="B29" s="9">
        <v>0.0242</v>
      </c>
      <c r="C29" s="9">
        <v>0.0199</v>
      </c>
      <c r="D29" s="9">
        <v>0.0178</v>
      </c>
      <c r="E29" s="9">
        <v>0.0188</v>
      </c>
      <c r="F29" s="9">
        <v>0.0234</v>
      </c>
      <c r="G29" s="9">
        <v>0.0212</v>
      </c>
      <c r="H29" s="9">
        <v>0.0204</v>
      </c>
      <c r="I29" s="9">
        <v>0.0243</v>
      </c>
      <c r="J29" s="9">
        <v>0.0257</v>
      </c>
      <c r="K29" s="9">
        <v>0.0192</v>
      </c>
      <c r="L29" s="9">
        <v>0.0272</v>
      </c>
      <c r="M29" s="9">
        <v>0.0182</v>
      </c>
      <c r="N29" s="9">
        <v>0.0213</v>
      </c>
      <c r="O29" s="9">
        <v>0.0187</v>
      </c>
      <c r="P29" s="9">
        <v>0.0148</v>
      </c>
      <c r="Q29" s="9"/>
      <c r="R29" s="9"/>
      <c r="S29" s="9"/>
    </row>
    <row r="30" spans="1:19" ht="12.75">
      <c r="A30" s="3" t="s">
        <v>39</v>
      </c>
      <c r="B30" s="9">
        <v>0.3912</v>
      </c>
      <c r="C30" s="9">
        <v>0.3848</v>
      </c>
      <c r="D30" s="9">
        <v>0.3823</v>
      </c>
      <c r="E30" s="9">
        <v>0.381</v>
      </c>
      <c r="F30" s="9">
        <v>0.3814</v>
      </c>
      <c r="G30" s="9">
        <v>0.3762</v>
      </c>
      <c r="H30" s="9">
        <v>0.3841</v>
      </c>
      <c r="I30" s="9">
        <v>0.3813</v>
      </c>
      <c r="J30" s="9">
        <v>0.3799</v>
      </c>
      <c r="K30" s="9">
        <v>0.3834</v>
      </c>
      <c r="L30" s="9">
        <v>0.4015</v>
      </c>
      <c r="M30" s="9">
        <v>0.3927</v>
      </c>
      <c r="N30" s="9">
        <v>0.3922</v>
      </c>
      <c r="O30" s="9">
        <v>0.3933</v>
      </c>
      <c r="P30" s="9">
        <v>0.3952</v>
      </c>
      <c r="Q30" s="9"/>
      <c r="R30" s="9"/>
      <c r="S30" s="9"/>
    </row>
    <row r="31" spans="1:19" ht="12.75">
      <c r="A31" s="3" t="s">
        <v>40</v>
      </c>
      <c r="B31" s="25">
        <f aca="true" t="shared" si="9" ref="B31:P31">SUM(B27:B30)</f>
        <v>1.0001</v>
      </c>
      <c r="C31" s="25">
        <f t="shared" si="9"/>
        <v>1</v>
      </c>
      <c r="D31" s="25">
        <f t="shared" si="9"/>
        <v>0.9998999999999999</v>
      </c>
      <c r="E31" s="25">
        <f t="shared" si="9"/>
        <v>1</v>
      </c>
      <c r="F31" s="25">
        <f t="shared" si="9"/>
        <v>1</v>
      </c>
      <c r="G31" s="25">
        <f t="shared" si="9"/>
        <v>1</v>
      </c>
      <c r="H31" s="25">
        <f t="shared" si="9"/>
        <v>1</v>
      </c>
      <c r="I31" s="25">
        <f t="shared" si="9"/>
        <v>1</v>
      </c>
      <c r="J31" s="25">
        <f t="shared" si="9"/>
        <v>0.9998999999999999</v>
      </c>
      <c r="K31" s="25">
        <f t="shared" si="9"/>
        <v>1</v>
      </c>
      <c r="L31" s="25">
        <f t="shared" si="9"/>
        <v>1.0001</v>
      </c>
      <c r="M31" s="25">
        <f t="shared" si="9"/>
        <v>1</v>
      </c>
      <c r="N31" s="25">
        <f t="shared" si="9"/>
        <v>0.9999</v>
      </c>
      <c r="O31" s="25">
        <f t="shared" si="9"/>
        <v>1.0001000000000002</v>
      </c>
      <c r="P31" s="25">
        <f t="shared" si="9"/>
        <v>1</v>
      </c>
      <c r="Q31" s="25"/>
      <c r="R31" s="25"/>
      <c r="S31" s="25"/>
    </row>
    <row r="32" spans="1:8" ht="12.75">
      <c r="A32" s="3"/>
      <c r="B32" s="9"/>
      <c r="C32" s="9"/>
      <c r="D32" s="9"/>
      <c r="E32" s="24"/>
      <c r="F32" s="24"/>
      <c r="G32" s="24"/>
      <c r="H32" s="24"/>
    </row>
    <row r="33" spans="1:8" ht="12.75">
      <c r="A33" s="2" t="s">
        <v>5</v>
      </c>
      <c r="B33" s="9"/>
      <c r="C33" s="9"/>
      <c r="D33" s="9"/>
      <c r="E33" s="24"/>
      <c r="F33" s="24"/>
      <c r="G33" s="24"/>
      <c r="H33" s="24"/>
    </row>
    <row r="34" spans="1:19" ht="12.75">
      <c r="A34" s="3" t="s">
        <v>6</v>
      </c>
      <c r="B34" s="9">
        <v>0.6924</v>
      </c>
      <c r="C34" s="9">
        <v>0.6882</v>
      </c>
      <c r="D34" s="9">
        <v>0.6775</v>
      </c>
      <c r="E34" s="9">
        <v>0.6647</v>
      </c>
      <c r="F34" s="9">
        <v>0.6513</v>
      </c>
      <c r="G34" s="9">
        <v>0.6471</v>
      </c>
      <c r="H34" s="9">
        <v>0.6384</v>
      </c>
      <c r="I34" s="9">
        <v>0.6282</v>
      </c>
      <c r="J34" s="9">
        <v>0.6197</v>
      </c>
      <c r="K34" s="9">
        <v>0.6199</v>
      </c>
      <c r="L34" s="9">
        <v>0.6163</v>
      </c>
      <c r="M34" s="9">
        <v>0.6065</v>
      </c>
      <c r="N34" s="9">
        <v>0.6031</v>
      </c>
      <c r="O34" s="9">
        <v>0.6029</v>
      </c>
      <c r="P34" s="9">
        <v>0.6029</v>
      </c>
      <c r="Q34" s="3"/>
      <c r="R34" s="9"/>
      <c r="S34" s="9"/>
    </row>
    <row r="35" spans="1:19" ht="12.75">
      <c r="A35" s="3" t="s">
        <v>23</v>
      </c>
      <c r="B35" s="9">
        <v>0.3844</v>
      </c>
      <c r="C35" s="9">
        <v>0.3551</v>
      </c>
      <c r="D35" s="9">
        <v>0.3309</v>
      </c>
      <c r="E35" s="9">
        <v>0.3127</v>
      </c>
      <c r="F35" s="9">
        <v>0.2952</v>
      </c>
      <c r="G35" s="9">
        <v>0.2851</v>
      </c>
      <c r="H35" s="9">
        <v>0.2733</v>
      </c>
      <c r="I35" s="9">
        <v>0.2587</v>
      </c>
      <c r="J35" s="9">
        <v>0.2417</v>
      </c>
      <c r="K35" s="9">
        <v>0.2366</v>
      </c>
      <c r="L35" s="9">
        <v>0.2338</v>
      </c>
      <c r="M35" s="9">
        <v>0.2309</v>
      </c>
      <c r="N35" s="9">
        <v>0.2258</v>
      </c>
      <c r="O35" s="9">
        <v>0.2211</v>
      </c>
      <c r="P35" s="9">
        <v>0.222</v>
      </c>
      <c r="Q35" s="3"/>
      <c r="R35" s="9"/>
      <c r="S35" s="9"/>
    </row>
    <row r="36" spans="1:19" ht="12.75">
      <c r="A36" s="3" t="s">
        <v>24</v>
      </c>
      <c r="B36" s="9">
        <v>0.4912</v>
      </c>
      <c r="C36" s="9">
        <v>0.4351</v>
      </c>
      <c r="D36" s="9">
        <v>0.3491</v>
      </c>
      <c r="E36" s="9">
        <v>0.3331</v>
      </c>
      <c r="F36" s="9">
        <v>0.3211</v>
      </c>
      <c r="G36" s="9">
        <v>0.3105</v>
      </c>
      <c r="H36" s="9">
        <v>0.2968</v>
      </c>
      <c r="I36" s="9">
        <v>0.2784</v>
      </c>
      <c r="J36" s="9">
        <v>0.2604</v>
      </c>
      <c r="K36" s="9">
        <v>0.2571</v>
      </c>
      <c r="L36" s="9">
        <v>0.2552</v>
      </c>
      <c r="M36" s="9">
        <v>0.2484</v>
      </c>
      <c r="N36" s="9">
        <v>0.2485</v>
      </c>
      <c r="O36" s="9">
        <v>0.2435</v>
      </c>
      <c r="P36" s="9">
        <v>0.2382</v>
      </c>
      <c r="Q36" s="3"/>
      <c r="R36" s="9"/>
      <c r="S36" s="9"/>
    </row>
    <row r="37" spans="1:19" ht="12.75">
      <c r="A37" s="3" t="s">
        <v>25</v>
      </c>
      <c r="B37" s="9">
        <v>0.8377</v>
      </c>
      <c r="C37" s="9">
        <v>0.8322</v>
      </c>
      <c r="D37" s="9">
        <v>0.8336</v>
      </c>
      <c r="E37" s="9">
        <v>0.831</v>
      </c>
      <c r="F37" s="9">
        <v>0.8254</v>
      </c>
      <c r="G37" s="9">
        <v>0.8195</v>
      </c>
      <c r="H37" s="9">
        <v>0.815</v>
      </c>
      <c r="I37" s="9">
        <v>0.8088</v>
      </c>
      <c r="J37" s="9">
        <v>0.8015</v>
      </c>
      <c r="K37" s="9">
        <v>0.8014</v>
      </c>
      <c r="L37" s="9">
        <v>0.7959</v>
      </c>
      <c r="M37" s="9">
        <v>0.7962</v>
      </c>
      <c r="N37" s="9">
        <v>0.7955</v>
      </c>
      <c r="O37" s="9">
        <v>0.7895</v>
      </c>
      <c r="P37" s="9">
        <v>0.7867</v>
      </c>
      <c r="Q37" s="3"/>
      <c r="R37" s="9"/>
      <c r="S37" s="9"/>
    </row>
    <row r="38" spans="1:19" ht="12.75">
      <c r="A38" s="3" t="s">
        <v>26</v>
      </c>
      <c r="B38" s="9">
        <v>0.0002</v>
      </c>
      <c r="C38" s="9">
        <v>0.0002</v>
      </c>
      <c r="D38" s="9">
        <v>0.0003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3"/>
      <c r="R38" s="9"/>
      <c r="S38" s="9"/>
    </row>
    <row r="39" spans="1:19" ht="12.75">
      <c r="A39" s="3" t="s">
        <v>27</v>
      </c>
      <c r="B39" s="9">
        <v>0.1621</v>
      </c>
      <c r="C39" s="9">
        <v>0.1676</v>
      </c>
      <c r="D39" s="9">
        <v>0.1661</v>
      </c>
      <c r="E39" s="9">
        <v>0.169</v>
      </c>
      <c r="F39" s="9">
        <v>0.1746</v>
      </c>
      <c r="G39" s="9">
        <v>0.1805</v>
      </c>
      <c r="H39" s="9">
        <v>0.185</v>
      </c>
      <c r="I39" s="9">
        <v>0.1912</v>
      </c>
      <c r="J39" s="9">
        <v>0.1985</v>
      </c>
      <c r="K39" s="9">
        <v>0.1986</v>
      </c>
      <c r="L39" s="9">
        <v>0.2041</v>
      </c>
      <c r="M39" s="9">
        <v>0.2038</v>
      </c>
      <c r="N39" s="9">
        <v>0.2045</v>
      </c>
      <c r="O39" s="9">
        <v>0.2105</v>
      </c>
      <c r="P39" s="9">
        <v>0.2133</v>
      </c>
      <c r="Q39" s="3"/>
      <c r="R39" s="9"/>
      <c r="S39" s="9"/>
    </row>
    <row r="40" spans="1:19" ht="12.75">
      <c r="A40" s="3" t="s">
        <v>28</v>
      </c>
      <c r="B40" s="31">
        <v>37226.17</v>
      </c>
      <c r="C40" s="31">
        <v>36477.49</v>
      </c>
      <c r="D40" s="31">
        <v>36285.09</v>
      </c>
      <c r="E40" s="31">
        <v>36151.85</v>
      </c>
      <c r="F40" s="31">
        <v>35090.75</v>
      </c>
      <c r="G40" s="31">
        <v>35510.45</v>
      </c>
      <c r="H40" s="31">
        <v>35065.52</v>
      </c>
      <c r="I40" s="31">
        <v>34705.66</v>
      </c>
      <c r="J40" s="31">
        <v>34563.09</v>
      </c>
      <c r="K40" s="31">
        <v>34180.75</v>
      </c>
      <c r="L40" s="31">
        <v>33983.02</v>
      </c>
      <c r="M40" s="31">
        <v>33855.35</v>
      </c>
      <c r="N40" s="31">
        <v>33479.62</v>
      </c>
      <c r="O40" s="31">
        <v>33291</v>
      </c>
      <c r="P40" s="31">
        <v>33305.33</v>
      </c>
      <c r="Q40" s="3"/>
      <c r="R40" s="31"/>
      <c r="S40" s="31"/>
    </row>
    <row r="41" spans="1:19" ht="12.75">
      <c r="A41" s="3" t="s">
        <v>7</v>
      </c>
      <c r="B41" s="9">
        <v>0.0884</v>
      </c>
      <c r="C41" s="9">
        <v>0.088</v>
      </c>
      <c r="D41" s="9">
        <v>0.088</v>
      </c>
      <c r="E41" s="9">
        <v>0.08725</v>
      </c>
      <c r="F41" s="9">
        <v>0.0862</v>
      </c>
      <c r="G41" s="9">
        <v>0.0879</v>
      </c>
      <c r="H41" s="9">
        <v>0.09042</v>
      </c>
      <c r="I41" s="9">
        <v>0.09251</v>
      </c>
      <c r="J41" s="9">
        <v>0.09716</v>
      </c>
      <c r="K41" s="9">
        <v>0.0974</v>
      </c>
      <c r="L41" s="9">
        <v>0.09781</v>
      </c>
      <c r="M41" s="9">
        <v>0.09784</v>
      </c>
      <c r="N41" s="9">
        <v>0.09542</v>
      </c>
      <c r="O41" s="9">
        <v>0.0948</v>
      </c>
      <c r="P41" s="9">
        <v>0.09493</v>
      </c>
      <c r="Q41" s="3"/>
      <c r="R41" s="9"/>
      <c r="S41" s="9"/>
    </row>
    <row r="42" spans="1:19" ht="12.75">
      <c r="A42" s="3" t="s">
        <v>42</v>
      </c>
      <c r="B42" s="27">
        <v>10.4</v>
      </c>
      <c r="C42" s="28">
        <v>10.14</v>
      </c>
      <c r="D42" s="26">
        <v>9.91</v>
      </c>
      <c r="E42" s="24">
        <v>9.65</v>
      </c>
      <c r="F42" s="28">
        <v>9.4</v>
      </c>
      <c r="G42" s="28">
        <v>9.18</v>
      </c>
      <c r="H42" s="28">
        <v>8.95</v>
      </c>
      <c r="I42" s="28">
        <v>8.72</v>
      </c>
      <c r="J42" s="28">
        <v>8.48</v>
      </c>
      <c r="K42" s="28">
        <v>8.52</v>
      </c>
      <c r="L42" s="28">
        <v>8.02</v>
      </c>
      <c r="M42" s="28">
        <v>7.76</v>
      </c>
      <c r="N42" s="28">
        <v>7.56</v>
      </c>
      <c r="O42" s="28">
        <v>7.31</v>
      </c>
      <c r="P42" s="28">
        <v>7.06</v>
      </c>
      <c r="Q42" s="3"/>
      <c r="R42" s="28"/>
      <c r="S42" s="28"/>
    </row>
    <row r="43" spans="1:19" ht="12.75">
      <c r="A43" s="3" t="s">
        <v>29</v>
      </c>
      <c r="B43" s="9">
        <v>0.5452</v>
      </c>
      <c r="C43" s="9">
        <v>0.5484</v>
      </c>
      <c r="D43" s="9">
        <v>0.5545</v>
      </c>
      <c r="E43" s="9">
        <v>0.558</v>
      </c>
      <c r="F43" s="9">
        <v>0.5598</v>
      </c>
      <c r="G43" s="9">
        <v>0.564</v>
      </c>
      <c r="H43" s="9">
        <v>0.5673</v>
      </c>
      <c r="I43" s="9">
        <v>0.5661</v>
      </c>
      <c r="J43" s="9">
        <v>0.5671</v>
      </c>
      <c r="K43" s="9">
        <v>0.569</v>
      </c>
      <c r="L43" s="9">
        <v>0.5602</v>
      </c>
      <c r="M43" s="9">
        <v>0.5481</v>
      </c>
      <c r="N43" s="9">
        <v>0.5647</v>
      </c>
      <c r="O43" s="9">
        <v>0.5694</v>
      </c>
      <c r="P43" s="9">
        <v>0.5691</v>
      </c>
      <c r="Q43" s="3"/>
      <c r="R43" s="9"/>
      <c r="S43" s="9"/>
    </row>
    <row r="44" spans="1:19" ht="12.75">
      <c r="A44" s="3" t="s">
        <v>30</v>
      </c>
      <c r="B44" s="9">
        <v>0.4548</v>
      </c>
      <c r="C44" s="9">
        <v>0.4516</v>
      </c>
      <c r="D44" s="9">
        <v>0.4455</v>
      </c>
      <c r="E44" s="9">
        <v>0.442</v>
      </c>
      <c r="F44" s="9">
        <v>0.4402</v>
      </c>
      <c r="G44" s="9">
        <v>0.436</v>
      </c>
      <c r="H44" s="9">
        <v>0.4327</v>
      </c>
      <c r="I44" s="9">
        <v>0.4339</v>
      </c>
      <c r="J44" s="9">
        <v>0.4329</v>
      </c>
      <c r="K44" s="9">
        <v>0.431</v>
      </c>
      <c r="L44" s="9">
        <v>0.4398</v>
      </c>
      <c r="M44" s="9">
        <v>0.4519</v>
      </c>
      <c r="N44" s="9">
        <v>0.4353</v>
      </c>
      <c r="O44" s="9">
        <v>0.4306</v>
      </c>
      <c r="P44" s="9">
        <v>0.4309</v>
      </c>
      <c r="Q44" s="3"/>
      <c r="R44" s="9"/>
      <c r="S44" s="9"/>
    </row>
    <row r="45" spans="1:19" ht="12.75">
      <c r="A45" s="3" t="s">
        <v>31</v>
      </c>
      <c r="B45" s="9">
        <v>0.1432</v>
      </c>
      <c r="C45" s="9">
        <v>0.1443</v>
      </c>
      <c r="D45" s="9">
        <v>0.1435</v>
      </c>
      <c r="E45" s="9">
        <v>0.1476</v>
      </c>
      <c r="F45" s="9">
        <v>0.1476</v>
      </c>
      <c r="G45" s="9">
        <v>0.1482</v>
      </c>
      <c r="H45" s="9">
        <v>0.1519</v>
      </c>
      <c r="I45" s="9">
        <v>0.1508</v>
      </c>
      <c r="J45" s="9">
        <v>0.1545</v>
      </c>
      <c r="K45" s="9">
        <v>0.1492</v>
      </c>
      <c r="L45" s="9">
        <v>0.1502</v>
      </c>
      <c r="M45" s="9">
        <v>0.1474</v>
      </c>
      <c r="N45" s="9">
        <v>0.1416</v>
      </c>
      <c r="O45" s="9">
        <v>0.1481</v>
      </c>
      <c r="P45" s="9">
        <v>0.1489</v>
      </c>
      <c r="Q45" s="3"/>
      <c r="R45" s="9"/>
      <c r="S45" s="9"/>
    </row>
    <row r="46" spans="1:19" ht="12.75">
      <c r="A46" s="3" t="s">
        <v>32</v>
      </c>
      <c r="B46" s="9">
        <v>0.4165</v>
      </c>
      <c r="C46" s="9">
        <v>0.4118</v>
      </c>
      <c r="D46" s="9">
        <v>0.4095</v>
      </c>
      <c r="E46" s="9">
        <v>0.4076</v>
      </c>
      <c r="F46" s="9">
        <v>0.4104</v>
      </c>
      <c r="G46" s="9">
        <v>0.412</v>
      </c>
      <c r="H46" s="9">
        <v>0.4097</v>
      </c>
      <c r="I46" s="9">
        <v>0.4152</v>
      </c>
      <c r="J46" s="9">
        <v>0.4207</v>
      </c>
      <c r="K46" s="9">
        <v>0.4226</v>
      </c>
      <c r="L46" s="9">
        <v>0.4256</v>
      </c>
      <c r="M46" s="9">
        <v>0.4277</v>
      </c>
      <c r="N46" s="9">
        <v>0.4333</v>
      </c>
      <c r="O46" s="9">
        <v>0.4236</v>
      </c>
      <c r="P46" s="9">
        <v>0.4263</v>
      </c>
      <c r="Q46" s="3"/>
      <c r="R46" s="9"/>
      <c r="S46" s="9"/>
    </row>
    <row r="47" spans="1:19" ht="12.75">
      <c r="A47" s="3" t="s">
        <v>33</v>
      </c>
      <c r="B47" s="9">
        <v>1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3"/>
      <c r="R47" s="9"/>
      <c r="S47" s="9"/>
    </row>
    <row r="48" spans="1:19" ht="12.75">
      <c r="A48" s="3" t="s">
        <v>34</v>
      </c>
      <c r="B48" s="9" t="s">
        <v>3</v>
      </c>
      <c r="C48" s="9" t="s">
        <v>3</v>
      </c>
      <c r="D48" s="9" t="s">
        <v>3</v>
      </c>
      <c r="E48" s="9" t="s">
        <v>3</v>
      </c>
      <c r="F48" s="9" t="s">
        <v>3</v>
      </c>
      <c r="G48" s="9" t="s">
        <v>3</v>
      </c>
      <c r="H48" s="9" t="s">
        <v>3</v>
      </c>
      <c r="I48" s="9" t="s">
        <v>3</v>
      </c>
      <c r="J48" s="9" t="s">
        <v>3</v>
      </c>
      <c r="K48" s="9" t="s">
        <v>3</v>
      </c>
      <c r="L48" s="9" t="s">
        <v>3</v>
      </c>
      <c r="M48" s="9" t="s">
        <v>3</v>
      </c>
      <c r="N48" s="9" t="s">
        <v>3</v>
      </c>
      <c r="O48" s="9" t="s">
        <v>3</v>
      </c>
      <c r="P48" s="9" t="s">
        <v>3</v>
      </c>
      <c r="Q48" s="3"/>
      <c r="R48" s="9"/>
      <c r="S48" s="9"/>
    </row>
    <row r="49" spans="1:19" ht="12.75">
      <c r="A49" s="3" t="s">
        <v>35</v>
      </c>
      <c r="B49" s="9" t="s">
        <v>3</v>
      </c>
      <c r="C49" s="9" t="s">
        <v>3</v>
      </c>
      <c r="D49" s="9" t="s">
        <v>3</v>
      </c>
      <c r="E49" s="9" t="s">
        <v>3</v>
      </c>
      <c r="F49" s="9" t="s">
        <v>3</v>
      </c>
      <c r="G49" s="9" t="s">
        <v>3</v>
      </c>
      <c r="H49" s="9" t="s">
        <v>3</v>
      </c>
      <c r="I49" s="9" t="s">
        <v>3</v>
      </c>
      <c r="J49" s="9" t="s">
        <v>3</v>
      </c>
      <c r="K49" s="9" t="s">
        <v>3</v>
      </c>
      <c r="L49" s="9" t="s">
        <v>3</v>
      </c>
      <c r="M49" s="9" t="s">
        <v>3</v>
      </c>
      <c r="N49" s="9" t="s">
        <v>3</v>
      </c>
      <c r="O49" s="9" t="s">
        <v>3</v>
      </c>
      <c r="P49" s="9" t="s">
        <v>3</v>
      </c>
      <c r="Q49" s="3"/>
      <c r="R49" s="9"/>
      <c r="S49" s="9"/>
    </row>
    <row r="50" ht="12.75">
      <c r="D50" s="5"/>
    </row>
  </sheetData>
  <printOptions/>
  <pageMargins left="0.75" right="0.75" top="1" bottom="1" header="0.5" footer="0.5"/>
  <pageSetup horizontalDpi="600" verticalDpi="600" orientation="landscape" paperSize="9" scale="50" r:id="rId3"/>
  <rowBreaks count="3" manualBreakCount="3">
    <brk id="50" max="255" man="1"/>
    <brk id="110" max="255" man="1"/>
    <brk id="17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7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spans="1:25" ht="13.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</row>
    <row r="2" spans="1:25" ht="15.7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7" t="s">
        <v>10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8"/>
    </row>
    <row r="3" spans="1:25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8"/>
    </row>
    <row r="4" spans="1:25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8"/>
    </row>
    <row r="5" spans="1:25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8"/>
    </row>
    <row r="6" spans="1:25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8"/>
    </row>
    <row r="7" spans="1:25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8"/>
    </row>
    <row r="8" spans="1:25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8"/>
    </row>
    <row r="9" spans="1:25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8"/>
    </row>
    <row r="10" spans="1:25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8"/>
    </row>
    <row r="11" spans="1:25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8"/>
    </row>
    <row r="12" spans="1:25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8"/>
    </row>
    <row r="13" spans="1:25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8"/>
    </row>
    <row r="14" spans="1:25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8"/>
    </row>
    <row r="15" spans="1:25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8"/>
    </row>
    <row r="16" spans="1:25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8"/>
    </row>
    <row r="17" spans="1:25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8"/>
    </row>
    <row r="18" spans="1:25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8"/>
    </row>
    <row r="19" spans="1:25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8"/>
    </row>
    <row r="20" spans="1:25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8"/>
    </row>
    <row r="21" spans="1:25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8"/>
    </row>
    <row r="22" spans="1:25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8"/>
    </row>
    <row r="23" spans="1:2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8"/>
    </row>
    <row r="24" spans="1:25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8"/>
    </row>
    <row r="25" spans="1:25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8"/>
    </row>
    <row r="26" spans="1:25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8"/>
    </row>
    <row r="27" spans="1:25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8"/>
    </row>
    <row r="28" spans="1:25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8"/>
    </row>
    <row r="29" spans="1:25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8"/>
    </row>
    <row r="30" spans="1:25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8"/>
    </row>
    <row r="31" spans="1:25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8"/>
    </row>
    <row r="32" spans="1:25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8"/>
    </row>
    <row r="33" spans="1:25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8"/>
    </row>
    <row r="34" spans="1:25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</row>
    <row r="35" spans="1:25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8"/>
    </row>
    <row r="36" spans="1:25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8"/>
    </row>
    <row r="37" spans="1:25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8"/>
    </row>
    <row r="38" spans="1:25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8"/>
    </row>
    <row r="39" spans="1:25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8"/>
    </row>
    <row r="40" spans="1:25" ht="12.7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8"/>
    </row>
    <row r="41" spans="1:25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8"/>
    </row>
    <row r="42" spans="1:25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8"/>
    </row>
    <row r="43" spans="1:2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8"/>
    </row>
    <row r="44" spans="1:25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8"/>
    </row>
    <row r="45" spans="1:25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8"/>
    </row>
    <row r="46" spans="1:25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8"/>
    </row>
    <row r="47" spans="1:25" ht="12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8"/>
    </row>
    <row r="48" spans="1:25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8"/>
    </row>
    <row r="49" spans="1:25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8"/>
    </row>
    <row r="50" spans="1:25" ht="12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8"/>
    </row>
    <row r="51" spans="1:25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8"/>
    </row>
    <row r="52" spans="1:25" ht="12.7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8"/>
    </row>
    <row r="53" spans="1:25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8"/>
    </row>
    <row r="54" spans="1:25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8"/>
    </row>
    <row r="55" spans="1:25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8"/>
    </row>
    <row r="56" spans="1:25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8"/>
    </row>
    <row r="57" spans="1:25" ht="12.7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8"/>
    </row>
    <row r="58" spans="1:25" ht="12.7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8"/>
    </row>
    <row r="59" spans="1:25" ht="12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8"/>
    </row>
    <row r="60" spans="1:25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8"/>
    </row>
    <row r="61" spans="1:25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8"/>
    </row>
    <row r="62" spans="1:25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8"/>
    </row>
    <row r="63" spans="1:25" ht="12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8"/>
    </row>
    <row r="64" spans="1:25" ht="12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8"/>
    </row>
    <row r="65" spans="1:25" ht="12.7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8"/>
    </row>
    <row r="66" spans="1:25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8"/>
    </row>
    <row r="67" spans="1:25" ht="12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8"/>
    </row>
    <row r="68" spans="1:25" ht="12.7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8"/>
    </row>
    <row r="69" spans="1:25" ht="12.7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8"/>
    </row>
    <row r="70" spans="1:25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8"/>
    </row>
    <row r="71" spans="1:25" ht="12.7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8"/>
    </row>
    <row r="72" spans="1:25" ht="12.7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8"/>
    </row>
    <row r="73" spans="1:25" ht="12.7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8"/>
    </row>
    <row r="74" spans="1:25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8"/>
    </row>
    <row r="75" spans="1:25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8"/>
    </row>
    <row r="76" spans="1:25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8"/>
    </row>
    <row r="77" spans="1:25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8"/>
    </row>
    <row r="78" spans="1:25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8"/>
    </row>
    <row r="79" spans="1:25" ht="13.5" thickBo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</row>
    <row r="80" ht="13.5" thickTop="1"/>
  </sheetData>
  <printOptions/>
  <pageMargins left="0.75" right="0.75" top="1" bottom="1" header="0.5" footer="0.5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2006-03-15T12:06:32Z</cp:lastPrinted>
  <dcterms:created xsi:type="dcterms:W3CDTF">2002-08-22T07:01:03Z</dcterms:created>
  <dcterms:modified xsi:type="dcterms:W3CDTF">2006-03-23T13:47:39Z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