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30" activeTab="0"/>
  </bookViews>
  <sheets>
    <sheet name="Summary" sheetId="1" r:id="rId1"/>
    <sheet name="Graphs" sheetId="2" r:id="rId2"/>
  </sheets>
  <definedNames>
    <definedName name="_xlnm.Print_Area" localSheetId="1">'Graphs'!$A$1:$AF$104</definedName>
    <definedName name="_xlnm.Print_Area" localSheetId="0">'Summary'!$A$1:$O$375</definedName>
  </definedNames>
  <calcPr fullCalcOnLoad="1"/>
</workbook>
</file>

<file path=xl/sharedStrings.xml><?xml version="1.0" encoding="utf-8"?>
<sst xmlns="http://schemas.openxmlformats.org/spreadsheetml/2006/main" count="93" uniqueCount="54">
  <si>
    <t>Class B Notes</t>
  </si>
  <si>
    <t>Class A Notes</t>
  </si>
  <si>
    <t>Class C Notes</t>
  </si>
  <si>
    <t xml:space="preserve">Quarterly Losses </t>
  </si>
  <si>
    <t>Quarterly Loss Rate</t>
  </si>
  <si>
    <t>Spread Trap repayment in the quarter</t>
  </si>
  <si>
    <t>Quarterly surplus income to the Issuer</t>
  </si>
  <si>
    <t>Spread % (WA Funding Rate versus WA Interest Rate)</t>
  </si>
  <si>
    <t>Total Assets</t>
  </si>
  <si>
    <t>Balance of the First Loss Fund</t>
  </si>
  <si>
    <t>Car Loans</t>
  </si>
  <si>
    <t>Secured Loans</t>
  </si>
  <si>
    <t>Retail Credit</t>
  </si>
  <si>
    <t>Surplus Income as a % of the assets</t>
  </si>
  <si>
    <t>Losses as a % of the assets</t>
  </si>
  <si>
    <t>% of Paragon originated loans</t>
  </si>
  <si>
    <t>Total Notes</t>
  </si>
  <si>
    <t>N/A</t>
  </si>
  <si>
    <t>Class B and C Notes as a % of the Total Notes</t>
  </si>
  <si>
    <t>Available Cash</t>
  </si>
  <si>
    <t>Total Overcollateralisation</t>
  </si>
  <si>
    <t>First Loss Fund as a % of the Notes</t>
  </si>
  <si>
    <t>Performing Asset Balance</t>
  </si>
  <si>
    <t>Non Performing Asset Balance</t>
  </si>
  <si>
    <t>WA Remaining Term (years)</t>
  </si>
  <si>
    <t>% of Paragon Originated Assets</t>
  </si>
  <si>
    <t>&gt;3&lt;=12 months arrears</t>
  </si>
  <si>
    <t>&lt;=1 months arrears</t>
  </si>
  <si>
    <t>Unsecured Personal Loans</t>
  </si>
  <si>
    <t>% of UCL originated loans</t>
  </si>
  <si>
    <t>PARAGON PERSONAL AND AUTO FINANCE (NO.2) PLC</t>
  </si>
  <si>
    <r>
      <t xml:space="preserve">     </t>
    </r>
    <r>
      <rPr>
        <b/>
        <u val="single"/>
        <sz val="10"/>
        <color indexed="12"/>
        <rFont val="Arial"/>
        <family val="2"/>
      </rPr>
      <t>Paragon Personal and Auto Finance (No.2) PLC</t>
    </r>
  </si>
  <si>
    <t>Lifetime Redemption Rate (All Assets)</t>
  </si>
  <si>
    <t>Quarterly Redemption Rate (All Assets)</t>
  </si>
  <si>
    <t>Lifetime Redemption Rate</t>
  </si>
  <si>
    <t>W A Interest Charging Rate</t>
  </si>
  <si>
    <t xml:space="preserve">% of Universal Credit Limited Originated Assets </t>
  </si>
  <si>
    <t>Type of Car Finance Contract</t>
  </si>
  <si>
    <t>WA LTV - Secured Loans</t>
  </si>
  <si>
    <t>WA Loan Size</t>
  </si>
  <si>
    <t>WA Seasoning (months)</t>
  </si>
  <si>
    <t>Hire Purchase Agreement</t>
  </si>
  <si>
    <t>Conditional Sale Agreement</t>
  </si>
  <si>
    <t>Personal Contract Purchase Agreement</t>
  </si>
  <si>
    <t>Unsecured Personal Loans originated by PPF</t>
  </si>
  <si>
    <t>Unsecured Personal Loans originated by UCL</t>
  </si>
  <si>
    <t>Originator of Unsecured Personal Loans</t>
  </si>
  <si>
    <t>% of Available Cash for Substitutions</t>
  </si>
  <si>
    <t>% of Unsecured Personal Loans</t>
  </si>
  <si>
    <t>% of Car Loans</t>
  </si>
  <si>
    <t>% of Secured Loans</t>
  </si>
  <si>
    <t>% of Retail Credit Loans</t>
  </si>
  <si>
    <t>Rating Agency Overcollatralisation Requirement</t>
  </si>
  <si>
    <t xml:space="preserve">Movement into the &gt;12 months arrears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</si>
</sst>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_-* #,##0.0000_-;\-* #,##0.0000_-;_-* &quot;-&quot;??_-;_-@_-"/>
    <numFmt numFmtId="174" formatCode="0.000%"/>
    <numFmt numFmtId="175" formatCode="d\-mmm\-yy"/>
    <numFmt numFmtId="176" formatCode="&quot;£&quot;#,##0"/>
  </numFmts>
  <fonts count="40">
    <font>
      <sz val="10"/>
      <name val="Arial"/>
      <family val="0"/>
    </font>
    <font>
      <sz val="15.25"/>
      <name val="Arial"/>
      <family val="0"/>
    </font>
    <font>
      <sz val="15"/>
      <name val="Arial"/>
      <family val="0"/>
    </font>
    <font>
      <b/>
      <sz val="8.75"/>
      <name val="Arial"/>
      <family val="2"/>
    </font>
    <font>
      <sz val="16.75"/>
      <name val="Arial"/>
      <family val="0"/>
    </font>
    <font>
      <sz val="18.25"/>
      <name val="Arial"/>
      <family val="0"/>
    </font>
    <font>
      <sz val="20.25"/>
      <name val="Arial"/>
      <family val="0"/>
    </font>
    <font>
      <sz val="15.5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4.75"/>
      <name val="Arial"/>
      <family val="0"/>
    </font>
    <font>
      <sz val="18"/>
      <name val="Arial"/>
      <family val="0"/>
    </font>
    <font>
      <b/>
      <sz val="9.25"/>
      <name val="Arial"/>
      <family val="2"/>
    </font>
    <font>
      <b/>
      <sz val="9.5"/>
      <name val="Arial"/>
      <family val="2"/>
    </font>
    <font>
      <sz val="16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.75"/>
      <name val="Arial"/>
      <family val="0"/>
    </font>
    <font>
      <sz val="17.5"/>
      <name val="Arial"/>
      <family val="0"/>
    </font>
    <font>
      <sz val="17"/>
      <name val="Arial"/>
      <family val="0"/>
    </font>
    <font>
      <sz val="12"/>
      <name val="Arial"/>
      <family val="0"/>
    </font>
    <font>
      <b/>
      <sz val="8.25"/>
      <name val="Arial"/>
      <family val="2"/>
    </font>
    <font>
      <sz val="14.25"/>
      <name val="Arial"/>
      <family val="0"/>
    </font>
    <font>
      <b/>
      <sz val="10"/>
      <color indexed="12"/>
      <name val="Arial"/>
      <family val="2"/>
    </font>
    <font>
      <sz val="17.25"/>
      <name val="Arial"/>
      <family val="0"/>
    </font>
    <font>
      <sz val="16.5"/>
      <name val="Arial"/>
      <family val="0"/>
    </font>
    <font>
      <b/>
      <sz val="5.5"/>
      <name val="Arial"/>
      <family val="2"/>
    </font>
    <font>
      <b/>
      <sz val="8.5"/>
      <name val="Arial"/>
      <family val="2"/>
    </font>
    <font>
      <sz val="5.5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10" fontId="11" fillId="2" borderId="0" xfId="21" applyNumberFormat="1" applyFont="1" applyFill="1" applyAlignment="1">
      <alignment/>
    </xf>
    <xf numFmtId="10" fontId="11" fillId="2" borderId="0" xfId="0" applyNumberFormat="1" applyFont="1" applyFill="1" applyAlignment="1">
      <alignment/>
    </xf>
    <xf numFmtId="10" fontId="11" fillId="2" borderId="0" xfId="0" applyNumberFormat="1" applyFont="1" applyFill="1" applyAlignment="1">
      <alignment/>
    </xf>
    <xf numFmtId="10" fontId="11" fillId="2" borderId="0" xfId="21" applyNumberFormat="1" applyFont="1" applyFill="1" applyAlignment="1">
      <alignment/>
    </xf>
    <xf numFmtId="164" fontId="11" fillId="2" borderId="0" xfId="0" applyNumberFormat="1" applyFont="1" applyFill="1" applyAlignment="1">
      <alignment/>
    </xf>
    <xf numFmtId="9" fontId="11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10" fontId="11" fillId="2" borderId="0" xfId="21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1" fillId="2" borderId="0" xfId="21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0" xfId="21" applyNumberFormat="1" applyFont="1" applyFill="1" applyAlignment="1">
      <alignment/>
    </xf>
    <xf numFmtId="1" fontId="11" fillId="2" borderId="0" xfId="21" applyNumberFormat="1" applyFont="1" applyFill="1" applyAlignment="1">
      <alignment/>
    </xf>
    <xf numFmtId="3" fontId="11" fillId="2" borderId="0" xfId="0" applyNumberFormat="1" applyFont="1" applyFill="1" applyAlignment="1">
      <alignment horizontal="right"/>
    </xf>
    <xf numFmtId="175" fontId="13" fillId="2" borderId="0" xfId="0" applyNumberFormat="1" applyFont="1" applyFill="1" applyAlignment="1">
      <alignment/>
    </xf>
    <xf numFmtId="175" fontId="13" fillId="2" borderId="0" xfId="0" applyNumberFormat="1" applyFont="1" applyFill="1" applyAlignment="1">
      <alignment/>
    </xf>
    <xf numFmtId="2" fontId="11" fillId="2" borderId="0" xfId="21" applyNumberFormat="1" applyFont="1" applyFill="1" applyAlignment="1">
      <alignment horizontal="right"/>
    </xf>
    <xf numFmtId="2" fontId="11" fillId="2" borderId="0" xfId="21" applyNumberFormat="1" applyFont="1" applyFill="1" applyAlignment="1">
      <alignment/>
    </xf>
    <xf numFmtId="0" fontId="33" fillId="2" borderId="0" xfId="0" applyFont="1" applyFill="1" applyAlignment="1">
      <alignment/>
    </xf>
    <xf numFmtId="3" fontId="11" fillId="2" borderId="0" xfId="15" applyNumberFormat="1" applyFont="1" applyFill="1" applyAlignment="1">
      <alignment/>
    </xf>
    <xf numFmtId="3" fontId="11" fillId="2" borderId="0" xfId="15" applyNumberFormat="1" applyFont="1" applyFill="1" applyAlignment="1">
      <alignment/>
    </xf>
    <xf numFmtId="0" fontId="33" fillId="2" borderId="0" xfId="0" applyNumberFormat="1" applyFont="1" applyFill="1" applyAlignment="1">
      <alignment/>
    </xf>
    <xf numFmtId="4" fontId="11" fillId="2" borderId="0" xfId="0" applyNumberFormat="1" applyFont="1" applyFill="1" applyAlignment="1">
      <alignment/>
    </xf>
    <xf numFmtId="4" fontId="11" fillId="2" borderId="0" xfId="21" applyNumberFormat="1" applyFont="1" applyFill="1" applyAlignment="1">
      <alignment/>
    </xf>
    <xf numFmtId="4" fontId="11" fillId="2" borderId="0" xfId="21" applyNumberFormat="1" applyFont="1" applyFill="1" applyAlignment="1">
      <alignment/>
    </xf>
    <xf numFmtId="4" fontId="11" fillId="2" borderId="0" xfId="0" applyNumberFormat="1" applyFont="1" applyFill="1" applyAlignment="1">
      <alignment/>
    </xf>
    <xf numFmtId="176" fontId="11" fillId="2" borderId="0" xfId="0" applyNumberFormat="1" applyFont="1" applyFill="1" applyAlignment="1">
      <alignment/>
    </xf>
    <xf numFmtId="176" fontId="11" fillId="2" borderId="0" xfId="21" applyNumberFormat="1" applyFont="1" applyFill="1" applyAlignment="1">
      <alignment/>
    </xf>
    <xf numFmtId="176" fontId="11" fillId="2" borderId="0" xfId="21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Quarterly Losses (All Assets)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Summary!$B$20:$O$20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24686"/>
        <c:axId val="39822175"/>
      </c:barChart>
      <c:catAx>
        <c:axId val="4424686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22175"/>
        <c:crosses val="autoZero"/>
        <c:auto val="1"/>
        <c:lblOffset val="100"/>
        <c:noMultiLvlLbl val="0"/>
      </c:catAx>
      <c:valAx>
        <c:axId val="39822175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4686"/>
        <c:crossesAt val="1"/>
        <c:crossBetween val="between"/>
        <c:dispUnits/>
        <c:majorUnit val="5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08"/>
          <c:w val="0.92575"/>
          <c:h val="0.62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Summary!$A$55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Summary!$B$55:$O$55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Summary!$B$56:$O$56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Summary!$B$57:$O$57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Summary!$A$58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Summary!$B$58:$O$58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6881832"/>
        <c:axId val="61936489"/>
      </c:lineChart>
      <c:catAx>
        <c:axId val="6881832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36489"/>
        <c:crossesAt val="0"/>
        <c:auto val="1"/>
        <c:lblOffset val="20"/>
        <c:noMultiLvlLbl val="0"/>
      </c:catAx>
      <c:valAx>
        <c:axId val="61936489"/>
        <c:scaling>
          <c:orientation val="minMax"/>
          <c:max val="15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81832"/>
        <c:crossesAt val="1"/>
        <c:crossBetween val="between"/>
        <c:dispUnits/>
        <c:majorUnit val="1000"/>
        <c:minorUnit val="3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83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45"/>
          <c:w val="0.979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Summary!$A$61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Summary!$B$61:$O$61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Summary!$B$62:$O$62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Summary!$B$63:$O$63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Summary!$A$64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Summary!$B$64:$O$64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20557490"/>
        <c:axId val="50799683"/>
      </c:lineChart>
      <c:catAx>
        <c:axId val="2055749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99683"/>
        <c:crossesAt val="0"/>
        <c:auto val="1"/>
        <c:lblOffset val="20"/>
        <c:noMultiLvlLbl val="0"/>
      </c:catAx>
      <c:valAx>
        <c:axId val="50799683"/>
        <c:scaling>
          <c:orientation val="minMax"/>
          <c:max val="0.9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57490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20375"/>
          <c:y val="0.84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Originator of Unsecured Personal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9"/>
          <c:w val="0.974"/>
          <c:h val="0.753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Summary!$A$73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Summary!$A$74</c:f>
              <c:strCache>
                <c:ptCount val="1"/>
                <c:pt idx="0">
                  <c:v>% of UCL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543964"/>
        <c:axId val="21133629"/>
      </c:areaChart>
      <c:catAx>
        <c:axId val="5454396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4396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75"/>
          <c:y val="0.8725"/>
          <c:w val="0.4727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 A Interest Charging Rate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93"/>
          <c:w val="0.979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Summary!$B$67:$O$67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Summary!$B$68:$O$68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Summary!$B$69:$O$69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Summary!$A$70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Summary!$B$70:$O$70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55984934"/>
        <c:axId val="34102359"/>
      </c:lineChart>
      <c:catAx>
        <c:axId val="5598493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02359"/>
        <c:crossesAt val="0"/>
        <c:auto val="1"/>
        <c:lblOffset val="20"/>
        <c:noMultiLvlLbl val="0"/>
      </c:catAx>
      <c:valAx>
        <c:axId val="34102359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84934"/>
        <c:crossesAt val="1"/>
        <c:crossBetween val="between"/>
        <c:dispUnits/>
        <c:majorUnit val="0.05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8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Paragon/UCL Originated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575"/>
          <c:w val="0.973"/>
          <c:h val="0.779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Summary!$A$33</c:f>
              <c:strCache>
                <c:ptCount val="1"/>
                <c:pt idx="0">
                  <c:v>% of Paragon Originated Assets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Summary!$A$34</c:f>
              <c:strCache>
                <c:ptCount val="1"/>
                <c:pt idx="0">
                  <c:v>% of Universal Credit Limited Originated Assets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485776"/>
        <c:axId val="10827665"/>
      </c:areaChart>
      <c:catAx>
        <c:axId val="38485776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27665"/>
        <c:crosses val="autoZero"/>
        <c:auto val="1"/>
        <c:lblOffset val="100"/>
        <c:noMultiLvlLbl val="0"/>
      </c:catAx>
      <c:valAx>
        <c:axId val="10827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85776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"/>
          <c:y val="0.89625"/>
          <c:w val="0.57175"/>
          <c:h val="0.07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&gt;3&lt;=12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8325"/>
          <c:w val="0.9842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Summary!$B$43:$O$43</c:f>
              <c:numCache>
                <c:ptCount val="14"/>
                <c:pt idx="0">
                  <c:v>0.1181</c:v>
                </c:pt>
                <c:pt idx="1">
                  <c:v>0.1236</c:v>
                </c:pt>
                <c:pt idx="2">
                  <c:v>0.1292</c:v>
                </c:pt>
                <c:pt idx="3">
                  <c:v>0.1347</c:v>
                </c:pt>
                <c:pt idx="4">
                  <c:v>0.1366</c:v>
                </c:pt>
                <c:pt idx="5">
                  <c:v>0.1418</c:v>
                </c:pt>
                <c:pt idx="6">
                  <c:v>0.1397</c:v>
                </c:pt>
                <c:pt idx="7">
                  <c:v>0.1401</c:v>
                </c:pt>
                <c:pt idx="8">
                  <c:v>0.1369</c:v>
                </c:pt>
                <c:pt idx="9">
                  <c:v>0.134</c:v>
                </c:pt>
                <c:pt idx="10">
                  <c:v>0.1272</c:v>
                </c:pt>
                <c:pt idx="11">
                  <c:v>0.1239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Summary!$A$44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Summary!$B$44:$O$44</c:f>
              <c:numCache>
                <c:ptCount val="14"/>
                <c:pt idx="0">
                  <c:v>0.0295</c:v>
                </c:pt>
                <c:pt idx="1">
                  <c:v>0.0286</c:v>
                </c:pt>
                <c:pt idx="2">
                  <c:v>0.0291</c:v>
                </c:pt>
                <c:pt idx="3">
                  <c:v>0.0151</c:v>
                </c:pt>
                <c:pt idx="4">
                  <c:v>0.0051</c:v>
                </c:pt>
                <c:pt idx="5">
                  <c:v>0.0079</c:v>
                </c:pt>
                <c:pt idx="6">
                  <c:v>0.0072</c:v>
                </c:pt>
                <c:pt idx="7">
                  <c:v>0.011</c:v>
                </c:pt>
                <c:pt idx="8">
                  <c:v>0.0111</c:v>
                </c:pt>
                <c:pt idx="9">
                  <c:v>0.0132</c:v>
                </c:pt>
                <c:pt idx="10">
                  <c:v>0.0135</c:v>
                </c:pt>
                <c:pt idx="11">
                  <c:v>0.0077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Summary!$A$45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Summary!$B$45:$O$45</c:f>
              <c:numCache>
                <c:ptCount val="14"/>
                <c:pt idx="0">
                  <c:v>0.0098</c:v>
                </c:pt>
                <c:pt idx="1">
                  <c:v>0.0067</c:v>
                </c:pt>
                <c:pt idx="2">
                  <c:v>0.0034</c:v>
                </c:pt>
                <c:pt idx="3">
                  <c:v>0.0052</c:v>
                </c:pt>
                <c:pt idx="4">
                  <c:v>0.0059</c:v>
                </c:pt>
                <c:pt idx="5">
                  <c:v>0.0095</c:v>
                </c:pt>
                <c:pt idx="6">
                  <c:v>0.0108</c:v>
                </c:pt>
                <c:pt idx="7">
                  <c:v>0.0103</c:v>
                </c:pt>
                <c:pt idx="8">
                  <c:v>0.0111</c:v>
                </c:pt>
                <c:pt idx="9">
                  <c:v>0.0185</c:v>
                </c:pt>
                <c:pt idx="10">
                  <c:v>0.0168</c:v>
                </c:pt>
                <c:pt idx="11">
                  <c:v>0.019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Summary!$A$46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Summary!$B$46:$O$46</c:f>
              <c:numCache>
                <c:ptCount val="14"/>
                <c:pt idx="0">
                  <c:v>0.035</c:v>
                </c:pt>
                <c:pt idx="1">
                  <c:v>0.0327</c:v>
                </c:pt>
                <c:pt idx="2">
                  <c:v>0.0347</c:v>
                </c:pt>
                <c:pt idx="3">
                  <c:v>0.0305</c:v>
                </c:pt>
                <c:pt idx="4">
                  <c:v>0.0257</c:v>
                </c:pt>
                <c:pt idx="5">
                  <c:v>0.0212</c:v>
                </c:pt>
                <c:pt idx="6">
                  <c:v>0.0237</c:v>
                </c:pt>
                <c:pt idx="7">
                  <c:v>0.0298</c:v>
                </c:pt>
                <c:pt idx="8">
                  <c:v>0.0483</c:v>
                </c:pt>
                <c:pt idx="9">
                  <c:v>0.0658</c:v>
                </c:pt>
                <c:pt idx="10">
                  <c:v>0.0164</c:v>
                </c:pt>
                <c:pt idx="11">
                  <c:v>0.0192</c:v>
                </c:pt>
              </c:numCache>
            </c:numRef>
          </c:val>
          <c:smooth val="1"/>
        </c:ser>
        <c:axId val="30340122"/>
        <c:axId val="4625643"/>
      </c:lineChart>
      <c:dateAx>
        <c:axId val="30340122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5643"/>
        <c:crossesAt val="0"/>
        <c:auto val="0"/>
        <c:majorUnit val="3"/>
        <c:majorTimeUnit val="months"/>
        <c:noMultiLvlLbl val="0"/>
      </c:dateAx>
      <c:valAx>
        <c:axId val="4625643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40122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Movement into &gt;12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85"/>
          <c:w val="0.9842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Summary!$A$49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Summary!$B$49:$P$49</c:f>
              <c:numCache>
                <c:ptCount val="15"/>
                <c:pt idx="0">
                  <c:v>2057</c:v>
                </c:pt>
                <c:pt idx="1">
                  <c:v>2850</c:v>
                </c:pt>
                <c:pt idx="2">
                  <c:v>2953</c:v>
                </c:pt>
                <c:pt idx="3">
                  <c:v>1182</c:v>
                </c:pt>
                <c:pt idx="4">
                  <c:v>1619</c:v>
                </c:pt>
                <c:pt idx="5">
                  <c:v>1253</c:v>
                </c:pt>
                <c:pt idx="6">
                  <c:v>-13094</c:v>
                </c:pt>
                <c:pt idx="7">
                  <c:v>130</c:v>
                </c:pt>
                <c:pt idx="8">
                  <c:v>-3932</c:v>
                </c:pt>
                <c:pt idx="9">
                  <c:v>25</c:v>
                </c:pt>
                <c:pt idx="10">
                  <c:v>-4315</c:v>
                </c:pt>
                <c:pt idx="11">
                  <c:v>-3373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Summary!$B$50:$O$50</c:f>
              <c:numCache>
                <c:ptCount val="14"/>
                <c:pt idx="0">
                  <c:v>-90</c:v>
                </c:pt>
                <c:pt idx="1">
                  <c:v>-15</c:v>
                </c:pt>
                <c:pt idx="2">
                  <c:v>-63</c:v>
                </c:pt>
                <c:pt idx="3">
                  <c:v>-52</c:v>
                </c:pt>
                <c:pt idx="4">
                  <c:v>42</c:v>
                </c:pt>
                <c:pt idx="5">
                  <c:v>-125</c:v>
                </c:pt>
                <c:pt idx="6">
                  <c:v>-24</c:v>
                </c:pt>
                <c:pt idx="7">
                  <c:v>-46</c:v>
                </c:pt>
                <c:pt idx="8">
                  <c:v>59</c:v>
                </c:pt>
                <c:pt idx="9">
                  <c:v>13</c:v>
                </c:pt>
                <c:pt idx="10">
                  <c:v>21</c:v>
                </c:pt>
                <c:pt idx="11">
                  <c:v>32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Summary!$B$51:$O$51</c:f>
              <c:numCache>
                <c:ptCount val="1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-11</c:v>
                </c:pt>
                <c:pt idx="4">
                  <c:v>5</c:v>
                </c:pt>
                <c:pt idx="5">
                  <c:v>1</c:v>
                </c:pt>
                <c:pt idx="6">
                  <c:v>33</c:v>
                </c:pt>
                <c:pt idx="7">
                  <c:v>48</c:v>
                </c:pt>
                <c:pt idx="8">
                  <c:v>-2</c:v>
                </c:pt>
                <c:pt idx="9">
                  <c:v>23</c:v>
                </c:pt>
                <c:pt idx="10">
                  <c:v>62</c:v>
                </c:pt>
                <c:pt idx="11">
                  <c:v>40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Summary!$A$52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Summary!$B$52:$O$52</c:f>
              <c:numCache>
                <c:ptCount val="14"/>
                <c:pt idx="0">
                  <c:v>0</c:v>
                </c:pt>
                <c:pt idx="1">
                  <c:v>6</c:v>
                </c:pt>
                <c:pt idx="2">
                  <c:v>38</c:v>
                </c:pt>
                <c:pt idx="3">
                  <c:v>63</c:v>
                </c:pt>
                <c:pt idx="4">
                  <c:v>17</c:v>
                </c:pt>
                <c:pt idx="5">
                  <c:v>34</c:v>
                </c:pt>
                <c:pt idx="6">
                  <c:v>38</c:v>
                </c:pt>
                <c:pt idx="7">
                  <c:v>59</c:v>
                </c:pt>
                <c:pt idx="8">
                  <c:v>37</c:v>
                </c:pt>
                <c:pt idx="9">
                  <c:v>60</c:v>
                </c:pt>
                <c:pt idx="10">
                  <c:v>67</c:v>
                </c:pt>
                <c:pt idx="11">
                  <c:v>44</c:v>
                </c:pt>
              </c:numCache>
            </c:numRef>
          </c:val>
          <c:smooth val="1"/>
        </c:ser>
        <c:axId val="41630788"/>
        <c:axId val="39132773"/>
      </c:lineChart>
      <c:dateAx>
        <c:axId val="4163078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32773"/>
        <c:crossesAt val="0"/>
        <c:auto val="0"/>
        <c:majorUnit val="3"/>
        <c:majorTimeUnit val="months"/>
        <c:noMultiLvlLbl val="0"/>
      </c:dateAx>
      <c:valAx>
        <c:axId val="39132773"/>
        <c:scaling>
          <c:orientation val="minMax"/>
          <c:max val="4000"/>
          <c:min val="-1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30788"/>
        <c:crossesAt val="1"/>
        <c:crossBetween val="between"/>
        <c:dispUnits/>
        <c:majorUnit val="1000"/>
        <c:minorUnit val="36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86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7"/>
          <c:w val="0.9532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Summary!$A$55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Summary!$B$55:$O$55</c:f>
              <c:numCache>
                <c:ptCount val="14"/>
                <c:pt idx="0">
                  <c:v>1236</c:v>
                </c:pt>
                <c:pt idx="1">
                  <c:v>1203</c:v>
                </c:pt>
                <c:pt idx="2">
                  <c:v>783</c:v>
                </c:pt>
                <c:pt idx="3">
                  <c:v>1484</c:v>
                </c:pt>
                <c:pt idx="4">
                  <c:v>1287</c:v>
                </c:pt>
                <c:pt idx="5">
                  <c:v>855</c:v>
                </c:pt>
                <c:pt idx="6">
                  <c:v>14721</c:v>
                </c:pt>
                <c:pt idx="7">
                  <c:v>1195</c:v>
                </c:pt>
                <c:pt idx="8">
                  <c:v>5328</c:v>
                </c:pt>
                <c:pt idx="9">
                  <c:v>1439</c:v>
                </c:pt>
                <c:pt idx="10">
                  <c:v>5602</c:v>
                </c:pt>
                <c:pt idx="11">
                  <c:v>4031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Summary!$B$56:$O$56</c:f>
              <c:numCache>
                <c:ptCount val="14"/>
                <c:pt idx="0">
                  <c:v>137</c:v>
                </c:pt>
                <c:pt idx="1">
                  <c:v>383</c:v>
                </c:pt>
                <c:pt idx="2">
                  <c:v>453</c:v>
                </c:pt>
                <c:pt idx="3">
                  <c:v>354</c:v>
                </c:pt>
                <c:pt idx="4">
                  <c:v>769</c:v>
                </c:pt>
                <c:pt idx="5">
                  <c:v>345</c:v>
                </c:pt>
                <c:pt idx="6">
                  <c:v>295</c:v>
                </c:pt>
                <c:pt idx="7">
                  <c:v>296</c:v>
                </c:pt>
                <c:pt idx="8">
                  <c:v>315</c:v>
                </c:pt>
                <c:pt idx="9">
                  <c:v>190</c:v>
                </c:pt>
                <c:pt idx="10">
                  <c:v>274</c:v>
                </c:pt>
                <c:pt idx="11">
                  <c:v>383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Summary!$B$57:$O$57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117</c:v>
                </c:pt>
                <c:pt idx="5">
                  <c:v>41</c:v>
                </c:pt>
                <c:pt idx="6">
                  <c:v>40</c:v>
                </c:pt>
                <c:pt idx="7">
                  <c:v>49</c:v>
                </c:pt>
                <c:pt idx="8">
                  <c:v>54</c:v>
                </c:pt>
                <c:pt idx="9">
                  <c:v>41</c:v>
                </c:pt>
                <c:pt idx="10">
                  <c:v>125</c:v>
                </c:pt>
                <c:pt idx="11">
                  <c:v>50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Summary!$A$58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Summary!$B$58:$O$58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41</c:v>
                </c:pt>
                <c:pt idx="6">
                  <c:v>11</c:v>
                </c:pt>
                <c:pt idx="7">
                  <c:v>0</c:v>
                </c:pt>
                <c:pt idx="8">
                  <c:v>-8</c:v>
                </c:pt>
                <c:pt idx="9">
                  <c:v>9</c:v>
                </c:pt>
                <c:pt idx="10">
                  <c:v>17</c:v>
                </c:pt>
                <c:pt idx="11">
                  <c:v>0</c:v>
                </c:pt>
              </c:numCache>
            </c:numRef>
          </c:val>
          <c:smooth val="1"/>
        </c:ser>
        <c:axId val="16650638"/>
        <c:axId val="15638015"/>
      </c:lineChart>
      <c:dateAx>
        <c:axId val="1665063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38015"/>
        <c:crossesAt val="0"/>
        <c:auto val="0"/>
        <c:majorUnit val="3"/>
        <c:majorTimeUnit val="months"/>
        <c:noMultiLvlLbl val="0"/>
      </c:dateAx>
      <c:valAx>
        <c:axId val="15638015"/>
        <c:scaling>
          <c:orientation val="minMax"/>
          <c:max val="15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50638"/>
        <c:crossesAt val="1"/>
        <c:crossBetween val="between"/>
        <c:dispUnits/>
        <c:majorUnit val="1000"/>
        <c:minorUnit val="3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8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Quarterly Losses (All Assets)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Summary!$B$20:$O$20</c:f>
              <c:numCache>
                <c:ptCount val="14"/>
                <c:pt idx="0">
                  <c:v>3340</c:v>
                </c:pt>
                <c:pt idx="1">
                  <c:v>4437</c:v>
                </c:pt>
                <c:pt idx="2">
                  <c:v>4164</c:v>
                </c:pt>
                <c:pt idx="3">
                  <c:v>3020</c:v>
                </c:pt>
                <c:pt idx="4">
                  <c:v>3859</c:v>
                </c:pt>
                <c:pt idx="5">
                  <c:v>2445</c:v>
                </c:pt>
                <c:pt idx="6">
                  <c:v>2020</c:v>
                </c:pt>
                <c:pt idx="7">
                  <c:v>1731</c:v>
                </c:pt>
                <c:pt idx="8">
                  <c:v>1851</c:v>
                </c:pt>
                <c:pt idx="9">
                  <c:v>1800</c:v>
                </c:pt>
                <c:pt idx="10">
                  <c:v>1853</c:v>
                </c:pt>
                <c:pt idx="11">
                  <c:v>1207</c:v>
                </c:pt>
              </c:numCache>
            </c:numRef>
          </c:val>
        </c:ser>
        <c:gapWidth val="0"/>
        <c:axId val="6524408"/>
        <c:axId val="58719673"/>
      </c:barChart>
      <c:dateAx>
        <c:axId val="652440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19673"/>
        <c:crosses val="autoZero"/>
        <c:auto val="0"/>
        <c:majorUnit val="3"/>
        <c:majorTimeUnit val="months"/>
        <c:noMultiLvlLbl val="0"/>
      </c:dateAx>
      <c:valAx>
        <c:axId val="58719673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4408"/>
        <c:crossesAt val="1"/>
        <c:crossBetween val="between"/>
        <c:dispUnits/>
        <c:majorUnit val="5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75"/>
          <c:w val="0.9787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Summary!$A$61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Summary!$B$61:$O$61</c:f>
              <c:numCache>
                <c:ptCount val="14"/>
                <c:pt idx="0">
                  <c:v>0.1852</c:v>
                </c:pt>
                <c:pt idx="1">
                  <c:v>0.1788</c:v>
                </c:pt>
                <c:pt idx="2">
                  <c:v>0.1777</c:v>
                </c:pt>
                <c:pt idx="3">
                  <c:v>0.1777</c:v>
                </c:pt>
                <c:pt idx="4">
                  <c:v>0.1772</c:v>
                </c:pt>
                <c:pt idx="5">
                  <c:v>0.1764</c:v>
                </c:pt>
                <c:pt idx="6">
                  <c:v>0.1741</c:v>
                </c:pt>
                <c:pt idx="7">
                  <c:v>0.1718</c:v>
                </c:pt>
                <c:pt idx="8">
                  <c:v>0.1691</c:v>
                </c:pt>
                <c:pt idx="9">
                  <c:v>0.1666</c:v>
                </c:pt>
                <c:pt idx="10">
                  <c:v>0.165</c:v>
                </c:pt>
                <c:pt idx="11">
                  <c:v>0.1625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Summary!$B$62:$O$62</c:f>
              <c:numCache>
                <c:ptCount val="14"/>
                <c:pt idx="0">
                  <c:v>0.539</c:v>
                </c:pt>
                <c:pt idx="1">
                  <c:v>0.494</c:v>
                </c:pt>
                <c:pt idx="2">
                  <c:v>0.4839</c:v>
                </c:pt>
                <c:pt idx="3">
                  <c:v>0.4472</c:v>
                </c:pt>
                <c:pt idx="4">
                  <c:v>0.4326</c:v>
                </c:pt>
                <c:pt idx="5">
                  <c:v>0.4305</c:v>
                </c:pt>
                <c:pt idx="6">
                  <c:v>0.4324</c:v>
                </c:pt>
                <c:pt idx="7">
                  <c:v>0.4357</c:v>
                </c:pt>
                <c:pt idx="8">
                  <c:v>0.4402</c:v>
                </c:pt>
                <c:pt idx="9">
                  <c:v>0.4466</c:v>
                </c:pt>
                <c:pt idx="10">
                  <c:v>0.4524</c:v>
                </c:pt>
                <c:pt idx="11">
                  <c:v>0.4525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Summary!$B$63:$O$63</c:f>
              <c:numCache>
                <c:ptCount val="14"/>
                <c:pt idx="0">
                  <c:v>0.1364</c:v>
                </c:pt>
                <c:pt idx="1">
                  <c:v>0.161</c:v>
                </c:pt>
                <c:pt idx="2">
                  <c:v>0.204</c:v>
                </c:pt>
                <c:pt idx="3">
                  <c:v>0.2389</c:v>
                </c:pt>
                <c:pt idx="4">
                  <c:v>0.2722</c:v>
                </c:pt>
                <c:pt idx="5">
                  <c:v>0.289</c:v>
                </c:pt>
                <c:pt idx="6">
                  <c:v>0.3103</c:v>
                </c:pt>
                <c:pt idx="7">
                  <c:v>0.33</c:v>
                </c:pt>
                <c:pt idx="8">
                  <c:v>0.3356</c:v>
                </c:pt>
                <c:pt idx="9">
                  <c:v>0.3481</c:v>
                </c:pt>
                <c:pt idx="10">
                  <c:v>0.3586</c:v>
                </c:pt>
                <c:pt idx="11">
                  <c:v>0.3641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Summary!$A$64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Summary!$B$64:$O$64</c:f>
              <c:numCache>
                <c:ptCount val="14"/>
                <c:pt idx="0">
                  <c:v>0.795</c:v>
                </c:pt>
                <c:pt idx="1">
                  <c:v>0.7817</c:v>
                </c:pt>
                <c:pt idx="2">
                  <c:v>0.7842</c:v>
                </c:pt>
                <c:pt idx="3">
                  <c:v>0.7801</c:v>
                </c:pt>
                <c:pt idx="4">
                  <c:v>0.7697</c:v>
                </c:pt>
                <c:pt idx="5">
                  <c:v>0.7594</c:v>
                </c:pt>
                <c:pt idx="6">
                  <c:v>0.7573</c:v>
                </c:pt>
                <c:pt idx="7">
                  <c:v>0.7605</c:v>
                </c:pt>
                <c:pt idx="8">
                  <c:v>0.7651</c:v>
                </c:pt>
                <c:pt idx="9">
                  <c:v>0.7611</c:v>
                </c:pt>
                <c:pt idx="10">
                  <c:v>0.7564</c:v>
                </c:pt>
                <c:pt idx="11">
                  <c:v>0.7584</c:v>
                </c:pt>
              </c:numCache>
            </c:numRef>
          </c:val>
          <c:smooth val="1"/>
        </c:ser>
        <c:axId val="58715010"/>
        <c:axId val="58673043"/>
      </c:lineChart>
      <c:dateAx>
        <c:axId val="5871501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73043"/>
        <c:crossesAt val="0"/>
        <c:auto val="0"/>
        <c:majorUnit val="3"/>
        <c:majorTimeUnit val="months"/>
        <c:noMultiLvlLbl val="0"/>
      </c:dateAx>
      <c:valAx>
        <c:axId val="58673043"/>
        <c:scaling>
          <c:orientation val="minMax"/>
          <c:max val="0.9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15010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9175"/>
          <c:y val="0.90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 (All Asset Types)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825"/>
          <c:w val="0.954"/>
          <c:h val="0.702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Summary!$A$19</c:f>
              <c:strCache>
                <c:ptCount val="1"/>
                <c:pt idx="0">
                  <c:v>Quarterly Redemption Rate (All Assets)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Summary!$B$19:$O$19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Summary!$A$18</c:f>
              <c:strCache>
                <c:ptCount val="1"/>
                <c:pt idx="0">
                  <c:v>Lifetime Redemption Rate (All Assets)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Summary!$B$18:$O$18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22855256"/>
        <c:axId val="4370713"/>
      </c:lineChart>
      <c:catAx>
        <c:axId val="22855256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0713"/>
        <c:crosses val="autoZero"/>
        <c:auto val="1"/>
        <c:lblOffset val="100"/>
        <c:noMultiLvlLbl val="0"/>
      </c:catAx>
      <c:valAx>
        <c:axId val="4370713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5525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25"/>
          <c:y val="0.90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 (All Asset Types)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25"/>
          <c:w val="0.9535"/>
          <c:h val="0.735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Summary!$A$19</c:f>
              <c:strCache>
                <c:ptCount val="1"/>
                <c:pt idx="0">
                  <c:v>Quarterly Redemption Rate (All Assets)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Summary!$B$19:$O$19</c:f>
              <c:numCache>
                <c:ptCount val="14"/>
                <c:pt idx="0">
                  <c:v>0.0688</c:v>
                </c:pt>
                <c:pt idx="1">
                  <c:v>0.0631</c:v>
                </c:pt>
                <c:pt idx="2">
                  <c:v>0.0687</c:v>
                </c:pt>
                <c:pt idx="3">
                  <c:v>0.069</c:v>
                </c:pt>
                <c:pt idx="4">
                  <c:v>0.0766</c:v>
                </c:pt>
                <c:pt idx="5">
                  <c:v>0.0806</c:v>
                </c:pt>
                <c:pt idx="6">
                  <c:v>0.0878</c:v>
                </c:pt>
                <c:pt idx="7">
                  <c:v>0.0924</c:v>
                </c:pt>
                <c:pt idx="8">
                  <c:v>0.0835</c:v>
                </c:pt>
                <c:pt idx="9">
                  <c:v>0.0916</c:v>
                </c:pt>
                <c:pt idx="10">
                  <c:v>0.1018</c:v>
                </c:pt>
                <c:pt idx="11">
                  <c:v>0.0989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Summary!$A$18</c:f>
              <c:strCache>
                <c:ptCount val="1"/>
                <c:pt idx="0">
                  <c:v>Lifetime Redemption Rate (All Assets)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Summary!$B$18:$O$18</c:f>
              <c:numCache>
                <c:ptCount val="14"/>
                <c:pt idx="0">
                  <c:v>0.2481</c:v>
                </c:pt>
                <c:pt idx="1">
                  <c:v>0.2388</c:v>
                </c:pt>
                <c:pt idx="2">
                  <c:v>0.2418</c:v>
                </c:pt>
                <c:pt idx="3">
                  <c:v>0.2436</c:v>
                </c:pt>
                <c:pt idx="4">
                  <c:v>0.2495</c:v>
                </c:pt>
                <c:pt idx="5">
                  <c:v>0.2556</c:v>
                </c:pt>
                <c:pt idx="6">
                  <c:v>0.2633</c:v>
                </c:pt>
                <c:pt idx="7">
                  <c:v>0.2708</c:v>
                </c:pt>
                <c:pt idx="8">
                  <c:v>0.2735</c:v>
                </c:pt>
                <c:pt idx="9">
                  <c:v>0.2782</c:v>
                </c:pt>
                <c:pt idx="10">
                  <c:v>0.2849</c:v>
                </c:pt>
                <c:pt idx="11">
                  <c:v>0.2898</c:v>
                </c:pt>
              </c:numCache>
            </c:numRef>
          </c:val>
          <c:smooth val="1"/>
        </c:ser>
        <c:axId val="58295340"/>
        <c:axId val="54896013"/>
      </c:lineChart>
      <c:dateAx>
        <c:axId val="5829534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96013"/>
        <c:crosses val="autoZero"/>
        <c:auto val="0"/>
        <c:majorUnit val="3"/>
        <c:majorTimeUnit val="months"/>
        <c:noMultiLvlLbl val="0"/>
      </c:dateAx>
      <c:valAx>
        <c:axId val="54896013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829534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9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 A Interest Charging Rate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7"/>
          <c:w val="0.97875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Summary!$B$67:$O$67</c:f>
              <c:numCache>
                <c:ptCount val="14"/>
                <c:pt idx="0">
                  <c:v>0.1741</c:v>
                </c:pt>
                <c:pt idx="1">
                  <c:v>0.1783</c:v>
                </c:pt>
                <c:pt idx="2">
                  <c:v>0.1783</c:v>
                </c:pt>
                <c:pt idx="3">
                  <c:v>0.1773</c:v>
                </c:pt>
                <c:pt idx="4">
                  <c:v>0.1771</c:v>
                </c:pt>
                <c:pt idx="5">
                  <c:v>0.1766</c:v>
                </c:pt>
                <c:pt idx="6">
                  <c:v>0.1735</c:v>
                </c:pt>
                <c:pt idx="7">
                  <c:v>0.1736</c:v>
                </c:pt>
                <c:pt idx="8">
                  <c:v>0.1737</c:v>
                </c:pt>
                <c:pt idx="9">
                  <c:v>0.1743</c:v>
                </c:pt>
                <c:pt idx="10">
                  <c:v>0.1718</c:v>
                </c:pt>
                <c:pt idx="11">
                  <c:v>0.1701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Summary!$B$68:$O$68</c:f>
              <c:numCache>
                <c:ptCount val="14"/>
                <c:pt idx="0">
                  <c:v>0.1318</c:v>
                </c:pt>
                <c:pt idx="1">
                  <c:v>0.1271</c:v>
                </c:pt>
                <c:pt idx="2">
                  <c:v>0.1279</c:v>
                </c:pt>
                <c:pt idx="3">
                  <c:v>0.1204</c:v>
                </c:pt>
                <c:pt idx="4">
                  <c:v>0.1178</c:v>
                </c:pt>
                <c:pt idx="5">
                  <c:v>0.1171</c:v>
                </c:pt>
                <c:pt idx="6">
                  <c:v>0.1156</c:v>
                </c:pt>
                <c:pt idx="7">
                  <c:v>0.1151</c:v>
                </c:pt>
                <c:pt idx="8">
                  <c:v>0.1143</c:v>
                </c:pt>
                <c:pt idx="9">
                  <c:v>0.1137</c:v>
                </c:pt>
                <c:pt idx="10">
                  <c:v>0.1133</c:v>
                </c:pt>
                <c:pt idx="11">
                  <c:v>0.112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Summary!$B$69:$O$69</c:f>
              <c:numCache>
                <c:ptCount val="14"/>
                <c:pt idx="0">
                  <c:v>0.1087</c:v>
                </c:pt>
                <c:pt idx="1">
                  <c:v>0.103</c:v>
                </c:pt>
                <c:pt idx="2">
                  <c:v>0.1007</c:v>
                </c:pt>
                <c:pt idx="3">
                  <c:v>0.0992</c:v>
                </c:pt>
                <c:pt idx="4">
                  <c:v>0.097</c:v>
                </c:pt>
                <c:pt idx="5">
                  <c:v>0.0939</c:v>
                </c:pt>
                <c:pt idx="6">
                  <c:v>0.0917</c:v>
                </c:pt>
                <c:pt idx="7">
                  <c:v>0.0903</c:v>
                </c:pt>
                <c:pt idx="8">
                  <c:v>0.0889</c:v>
                </c:pt>
                <c:pt idx="9">
                  <c:v>0.093</c:v>
                </c:pt>
                <c:pt idx="10">
                  <c:v>0.0972</c:v>
                </c:pt>
                <c:pt idx="11">
                  <c:v>0.0967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Summary!$A$70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Summary!$B$70:$O$70</c:f>
              <c:numCache>
                <c:ptCount val="14"/>
                <c:pt idx="0">
                  <c:v>0.1504</c:v>
                </c:pt>
                <c:pt idx="1">
                  <c:v>0.1455</c:v>
                </c:pt>
                <c:pt idx="2">
                  <c:v>0.1413</c:v>
                </c:pt>
                <c:pt idx="3">
                  <c:v>0.1417</c:v>
                </c:pt>
                <c:pt idx="4">
                  <c:v>0.1374</c:v>
                </c:pt>
                <c:pt idx="5">
                  <c:v>0.1286</c:v>
                </c:pt>
                <c:pt idx="6">
                  <c:v>0.1269</c:v>
                </c:pt>
                <c:pt idx="7">
                  <c:v>0.13</c:v>
                </c:pt>
                <c:pt idx="8">
                  <c:v>0.137</c:v>
                </c:pt>
                <c:pt idx="9">
                  <c:v>0.1447</c:v>
                </c:pt>
                <c:pt idx="10">
                  <c:v>0.1171</c:v>
                </c:pt>
                <c:pt idx="11">
                  <c:v>0.1177</c:v>
                </c:pt>
              </c:numCache>
            </c:numRef>
          </c:val>
          <c:smooth val="1"/>
        </c:ser>
        <c:axId val="24302070"/>
        <c:axId val="17392039"/>
      </c:lineChart>
      <c:dateAx>
        <c:axId val="2430207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92039"/>
        <c:crossesAt val="0"/>
        <c:auto val="0"/>
        <c:majorUnit val="3"/>
        <c:majorTimeUnit val="months"/>
        <c:noMultiLvlLbl val="0"/>
      </c:dateAx>
      <c:valAx>
        <c:axId val="17392039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02070"/>
        <c:crossesAt val="1"/>
        <c:crossBetween val="between"/>
        <c:dispUnits/>
        <c:majorUnit val="0.05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565"/>
          <c:y val="0.8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35"/>
          <c:w val="0.951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Summary!$B$9:$O$9</c:f>
              <c:numCache>
                <c:ptCount val="14"/>
                <c:pt idx="0">
                  <c:v>146900</c:v>
                </c:pt>
                <c:pt idx="1">
                  <c:v>146900</c:v>
                </c:pt>
                <c:pt idx="2">
                  <c:v>146900</c:v>
                </c:pt>
                <c:pt idx="3">
                  <c:v>146900</c:v>
                </c:pt>
                <c:pt idx="4">
                  <c:v>146900</c:v>
                </c:pt>
                <c:pt idx="5">
                  <c:v>146900</c:v>
                </c:pt>
                <c:pt idx="6">
                  <c:v>146900</c:v>
                </c:pt>
                <c:pt idx="7">
                  <c:v>146900</c:v>
                </c:pt>
                <c:pt idx="8">
                  <c:v>146900</c:v>
                </c:pt>
                <c:pt idx="9">
                  <c:v>146900</c:v>
                </c:pt>
                <c:pt idx="10">
                  <c:v>146900</c:v>
                </c:pt>
                <c:pt idx="11">
                  <c:v>146900</c:v>
                </c:pt>
              </c:numCache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Summary!$B$10:$O$10</c:f>
              <c:numCache>
                <c:ptCount val="14"/>
                <c:pt idx="0">
                  <c:v>70900</c:v>
                </c:pt>
                <c:pt idx="1">
                  <c:v>70900</c:v>
                </c:pt>
                <c:pt idx="2">
                  <c:v>70900</c:v>
                </c:pt>
                <c:pt idx="3">
                  <c:v>70900</c:v>
                </c:pt>
                <c:pt idx="4">
                  <c:v>70900</c:v>
                </c:pt>
                <c:pt idx="5">
                  <c:v>70900</c:v>
                </c:pt>
                <c:pt idx="6">
                  <c:v>70900</c:v>
                </c:pt>
                <c:pt idx="7">
                  <c:v>70900</c:v>
                </c:pt>
                <c:pt idx="8">
                  <c:v>70900</c:v>
                </c:pt>
                <c:pt idx="9">
                  <c:v>70900</c:v>
                </c:pt>
                <c:pt idx="10">
                  <c:v>70900</c:v>
                </c:pt>
                <c:pt idx="11">
                  <c:v>70900</c:v>
                </c:pt>
              </c:numCache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Summary!$B$11:$O$11</c:f>
              <c:numCache>
                <c:ptCount val="14"/>
                <c:pt idx="0">
                  <c:v>26900</c:v>
                </c:pt>
                <c:pt idx="1">
                  <c:v>26900</c:v>
                </c:pt>
                <c:pt idx="2">
                  <c:v>26900</c:v>
                </c:pt>
                <c:pt idx="3">
                  <c:v>26900</c:v>
                </c:pt>
                <c:pt idx="4">
                  <c:v>26900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26900</c:v>
                </c:pt>
                <c:pt idx="9">
                  <c:v>26900</c:v>
                </c:pt>
                <c:pt idx="10">
                  <c:v>26900</c:v>
                </c:pt>
                <c:pt idx="11">
                  <c:v>26900</c:v>
                </c:pt>
              </c:numCache>
            </c:numRef>
          </c:val>
        </c:ser>
        <c:overlap val="100"/>
        <c:gapWidth val="0"/>
        <c:axId val="22310624"/>
        <c:axId val="66577889"/>
      </c:barChart>
      <c:dateAx>
        <c:axId val="2231062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77889"/>
        <c:crosses val="autoZero"/>
        <c:auto val="0"/>
        <c:majorUnit val="3"/>
        <c:majorTimeUnit val="months"/>
        <c:noMultiLvlLbl val="0"/>
      </c:dateAx>
      <c:valAx>
        <c:axId val="66577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1062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9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4"/>
          <c:w val="0.951"/>
          <c:h val="0.707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Summary!$A$27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Summary!$B$27:$M$27</c:f>
              <c:numCache>
                <c:ptCount val="12"/>
                <c:pt idx="0">
                  <c:v>0.117</c:v>
                </c:pt>
                <c:pt idx="1">
                  <c:v>0.1278</c:v>
                </c:pt>
                <c:pt idx="2">
                  <c:v>0.118</c:v>
                </c:pt>
                <c:pt idx="3">
                  <c:v>0.2005</c:v>
                </c:pt>
                <c:pt idx="4">
                  <c:v>0.2283</c:v>
                </c:pt>
                <c:pt idx="5">
                  <c:v>0.2038</c:v>
                </c:pt>
                <c:pt idx="6">
                  <c:v>0.1945</c:v>
                </c:pt>
                <c:pt idx="7">
                  <c:v>0.168</c:v>
                </c:pt>
                <c:pt idx="8">
                  <c:v>0.1541</c:v>
                </c:pt>
                <c:pt idx="9">
                  <c:v>0.1355</c:v>
                </c:pt>
                <c:pt idx="10">
                  <c:v>0.1173</c:v>
                </c:pt>
                <c:pt idx="11">
                  <c:v>0.1624</c:v>
                </c:pt>
              </c:numCache>
            </c:numRef>
          </c:val>
        </c:ser>
        <c:ser>
          <c:idx val="4"/>
          <c:order val="1"/>
          <c:tx>
            <c:strRef>
              <c:f>Summary!$A$28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Summary!$B$28:$M$28</c:f>
              <c:numCache>
                <c:ptCount val="12"/>
                <c:pt idx="0">
                  <c:v>0.0346</c:v>
                </c:pt>
                <c:pt idx="1">
                  <c:v>0.0879</c:v>
                </c:pt>
                <c:pt idx="2">
                  <c:v>0.1519</c:v>
                </c:pt>
                <c:pt idx="3">
                  <c:v>0.2091</c:v>
                </c:pt>
                <c:pt idx="4">
                  <c:v>0.2218</c:v>
                </c:pt>
                <c:pt idx="5">
                  <c:v>0.2876</c:v>
                </c:pt>
                <c:pt idx="6">
                  <c:v>0.3126</c:v>
                </c:pt>
                <c:pt idx="7">
                  <c:v>0.3243</c:v>
                </c:pt>
                <c:pt idx="8">
                  <c:v>0.3846</c:v>
                </c:pt>
                <c:pt idx="9">
                  <c:v>0.4011</c:v>
                </c:pt>
                <c:pt idx="10">
                  <c:v>0.4299</c:v>
                </c:pt>
                <c:pt idx="11">
                  <c:v>0.428</c:v>
                </c:pt>
              </c:numCache>
            </c:numRef>
          </c:val>
        </c:ser>
        <c:ser>
          <c:idx val="1"/>
          <c:order val="2"/>
          <c:tx>
            <c:strRef>
              <c:f>Summary!$A$29</c:f>
              <c:strCache>
                <c:ptCount val="1"/>
                <c:pt idx="0">
                  <c:v>% of Retail Credit Loans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Summary!$B$29:$M$29</c:f>
              <c:numCache>
                <c:ptCount val="12"/>
                <c:pt idx="0">
                  <c:v>0.0224</c:v>
                </c:pt>
                <c:pt idx="1">
                  <c:v>0.0276</c:v>
                </c:pt>
                <c:pt idx="2">
                  <c:v>0.0297</c:v>
                </c:pt>
                <c:pt idx="3">
                  <c:v>0.0304</c:v>
                </c:pt>
                <c:pt idx="4">
                  <c:v>0.0378</c:v>
                </c:pt>
                <c:pt idx="5">
                  <c:v>0.0497</c:v>
                </c:pt>
                <c:pt idx="6">
                  <c:v>0.0483</c:v>
                </c:pt>
                <c:pt idx="7">
                  <c:v>0.0372</c:v>
                </c:pt>
                <c:pt idx="8">
                  <c:v>0.0246</c:v>
                </c:pt>
                <c:pt idx="9">
                  <c:v>0.0173</c:v>
                </c:pt>
                <c:pt idx="10">
                  <c:v>0.0629</c:v>
                </c:pt>
                <c:pt idx="11">
                  <c:v>0.0544</c:v>
                </c:pt>
              </c:numCache>
            </c:numRef>
          </c:val>
        </c:ser>
        <c:ser>
          <c:idx val="0"/>
          <c:order val="3"/>
          <c:tx>
            <c:strRef>
              <c:f>Summary!$A$26</c:f>
              <c:strCache>
                <c:ptCount val="1"/>
                <c:pt idx="0">
                  <c:v>% of Unsecured Personal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Summary!$B$26:$M$26</c:f>
              <c:numCache>
                <c:ptCount val="12"/>
                <c:pt idx="0">
                  <c:v>0.7149</c:v>
                </c:pt>
                <c:pt idx="1">
                  <c:v>0.6466</c:v>
                </c:pt>
                <c:pt idx="2">
                  <c:v>0.581</c:v>
                </c:pt>
                <c:pt idx="3">
                  <c:v>0.5214</c:v>
                </c:pt>
                <c:pt idx="4">
                  <c:v>0.4641</c:v>
                </c:pt>
                <c:pt idx="5">
                  <c:v>0.413</c:v>
                </c:pt>
                <c:pt idx="6">
                  <c:v>0.369</c:v>
                </c:pt>
                <c:pt idx="7">
                  <c:v>0.331</c:v>
                </c:pt>
                <c:pt idx="8">
                  <c:v>0.2963</c:v>
                </c:pt>
                <c:pt idx="9">
                  <c:v>0.2638</c:v>
                </c:pt>
                <c:pt idx="10">
                  <c:v>0.2324</c:v>
                </c:pt>
                <c:pt idx="11">
                  <c:v>0.2075</c:v>
                </c:pt>
              </c:numCache>
            </c:numRef>
          </c:val>
        </c:ser>
        <c:ser>
          <c:idx val="3"/>
          <c:order val="4"/>
          <c:tx>
            <c:strRef>
              <c:f>Summary!$A$30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Summary!$B$30:$M$30</c:f>
              <c:numCache>
                <c:ptCount val="12"/>
                <c:pt idx="0">
                  <c:v>0.11110000000000009</c:v>
                </c:pt>
                <c:pt idx="1">
                  <c:v>0.11010000000000009</c:v>
                </c:pt>
                <c:pt idx="2">
                  <c:v>0.11940000000000006</c:v>
                </c:pt>
                <c:pt idx="3">
                  <c:v>0.03859999999999997</c:v>
                </c:pt>
                <c:pt idx="4">
                  <c:v>0.04799999999999999</c:v>
                </c:pt>
                <c:pt idx="5">
                  <c:v>0.04590000000000011</c:v>
                </c:pt>
                <c:pt idx="6">
                  <c:v>0.0756</c:v>
                </c:pt>
                <c:pt idx="7">
                  <c:v>0.1395</c:v>
                </c:pt>
                <c:pt idx="8">
                  <c:v>0.14039999999999997</c:v>
                </c:pt>
                <c:pt idx="9">
                  <c:v>0.18230000000000002</c:v>
                </c:pt>
                <c:pt idx="10">
                  <c:v>0.15750000000000008</c:v>
                </c:pt>
                <c:pt idx="11">
                  <c:v>0.14770000000000008</c:v>
                </c:pt>
              </c:numCache>
            </c:numRef>
          </c:val>
        </c:ser>
        <c:axId val="62330090"/>
        <c:axId val="24099899"/>
      </c:areaChart>
      <c:dateAx>
        <c:axId val="6233009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99899"/>
        <c:crosses val="autoZero"/>
        <c:auto val="0"/>
        <c:majorUnit val="3"/>
        <c:majorTimeUnit val="months"/>
        <c:noMultiLvlLbl val="0"/>
      </c:dateAx>
      <c:valAx>
        <c:axId val="24099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3009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87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&lt;=1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59"/>
          <c:w val="0.99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Summary!$B$37:$O$37</c:f>
              <c:numCache>
                <c:ptCount val="14"/>
                <c:pt idx="0">
                  <c:v>0.8416</c:v>
                </c:pt>
                <c:pt idx="1">
                  <c:v>0.8362</c:v>
                </c:pt>
                <c:pt idx="2">
                  <c:v>0.8313</c:v>
                </c:pt>
                <c:pt idx="3">
                  <c:v>0.8253</c:v>
                </c:pt>
                <c:pt idx="4">
                  <c:v>0.8256</c:v>
                </c:pt>
                <c:pt idx="5">
                  <c:v>0.8229</c:v>
                </c:pt>
                <c:pt idx="6">
                  <c:v>0.8248</c:v>
                </c:pt>
                <c:pt idx="7">
                  <c:v>0.8234</c:v>
                </c:pt>
                <c:pt idx="8">
                  <c:v>0.8272</c:v>
                </c:pt>
                <c:pt idx="9">
                  <c:v>0.8329</c:v>
                </c:pt>
                <c:pt idx="10">
                  <c:v>0.8383</c:v>
                </c:pt>
                <c:pt idx="11">
                  <c:v>0.8403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Summary!$B$38:$O$38</c:f>
              <c:numCache>
                <c:ptCount val="14"/>
                <c:pt idx="0">
                  <c:v>0.9499</c:v>
                </c:pt>
                <c:pt idx="1">
                  <c:v>0.9562</c:v>
                </c:pt>
                <c:pt idx="2">
                  <c:v>0.9579</c:v>
                </c:pt>
                <c:pt idx="3">
                  <c:v>0.9756</c:v>
                </c:pt>
                <c:pt idx="4">
                  <c:v>0.9852</c:v>
                </c:pt>
                <c:pt idx="5">
                  <c:v>0.9845</c:v>
                </c:pt>
                <c:pt idx="6">
                  <c:v>0.9845</c:v>
                </c:pt>
                <c:pt idx="7">
                  <c:v>0.9784</c:v>
                </c:pt>
                <c:pt idx="8">
                  <c:v>0.9774</c:v>
                </c:pt>
                <c:pt idx="9">
                  <c:v>0.9746</c:v>
                </c:pt>
                <c:pt idx="10">
                  <c:v>0.9774</c:v>
                </c:pt>
                <c:pt idx="11">
                  <c:v>0.9809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Summary!$B$39:$O$39</c:f>
              <c:numCache>
                <c:ptCount val="14"/>
                <c:pt idx="0">
                  <c:v>0.9812</c:v>
                </c:pt>
                <c:pt idx="1">
                  <c:v>0.9807</c:v>
                </c:pt>
                <c:pt idx="2">
                  <c:v>0.9849</c:v>
                </c:pt>
                <c:pt idx="3">
                  <c:v>0.9747</c:v>
                </c:pt>
                <c:pt idx="4">
                  <c:v>0.9702</c:v>
                </c:pt>
                <c:pt idx="5">
                  <c:v>0.9635</c:v>
                </c:pt>
                <c:pt idx="6">
                  <c:v>0.9715</c:v>
                </c:pt>
                <c:pt idx="7">
                  <c:v>0.9626</c:v>
                </c:pt>
                <c:pt idx="8">
                  <c:v>0.9613</c:v>
                </c:pt>
                <c:pt idx="9">
                  <c:v>0.9562</c:v>
                </c:pt>
                <c:pt idx="10">
                  <c:v>0.959</c:v>
                </c:pt>
                <c:pt idx="11">
                  <c:v>0.9493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Summary!$A$40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Summary!$B$40:$O$40</c:f>
              <c:numCache>
                <c:ptCount val="14"/>
                <c:pt idx="0">
                  <c:v>0.9468</c:v>
                </c:pt>
                <c:pt idx="1">
                  <c:v>0.9496</c:v>
                </c:pt>
                <c:pt idx="2">
                  <c:v>0.9488</c:v>
                </c:pt>
                <c:pt idx="3">
                  <c:v>0.9547</c:v>
                </c:pt>
                <c:pt idx="4">
                  <c:v>0.9598</c:v>
                </c:pt>
                <c:pt idx="5">
                  <c:v>0.9689</c:v>
                </c:pt>
                <c:pt idx="6">
                  <c:v>0.9658</c:v>
                </c:pt>
                <c:pt idx="7">
                  <c:v>0.9587</c:v>
                </c:pt>
                <c:pt idx="8">
                  <c:v>0.9374</c:v>
                </c:pt>
                <c:pt idx="9">
                  <c:v>0.9158</c:v>
                </c:pt>
                <c:pt idx="10">
                  <c:v>0.9774</c:v>
                </c:pt>
                <c:pt idx="11">
                  <c:v>0.9705</c:v>
                </c:pt>
              </c:numCache>
            </c:numRef>
          </c:val>
          <c:smooth val="1"/>
        </c:ser>
        <c:axId val="15572500"/>
        <c:axId val="5934773"/>
      </c:lineChart>
      <c:dateAx>
        <c:axId val="1557250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4773"/>
        <c:crossesAt val="0"/>
        <c:auto val="0"/>
        <c:majorUnit val="3"/>
        <c:majorTimeUnit val="months"/>
        <c:noMultiLvlLbl val="0"/>
      </c:dateAx>
      <c:valAx>
        <c:axId val="5934773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72500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825"/>
          <c:y val="0.88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>
                <c:ptCount val="14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Summary!$B$31:$O$31</c:f>
              <c:numCache>
                <c:ptCount val="14"/>
                <c:pt idx="0">
                  <c:v>0.1191</c:v>
                </c:pt>
                <c:pt idx="1">
                  <c:v>0.1174</c:v>
                </c:pt>
                <c:pt idx="2">
                  <c:v>0.1147</c:v>
                </c:pt>
                <c:pt idx="3">
                  <c:v>0.1084</c:v>
                </c:pt>
                <c:pt idx="4">
                  <c:v>0.1051</c:v>
                </c:pt>
                <c:pt idx="5">
                  <c:v>0.1043</c:v>
                </c:pt>
                <c:pt idx="6">
                  <c:v>0.1014</c:v>
                </c:pt>
                <c:pt idx="7">
                  <c:v>0.0974</c:v>
                </c:pt>
                <c:pt idx="8">
                  <c:v>0.0911</c:v>
                </c:pt>
                <c:pt idx="9">
                  <c:v>0.0881</c:v>
                </c:pt>
                <c:pt idx="10">
                  <c:v>0.0804</c:v>
                </c:pt>
                <c:pt idx="11">
                  <c:v>0.0774</c:v>
                </c:pt>
              </c:numCache>
            </c:numRef>
          </c:val>
        </c:ser>
        <c:gapWidth val="0"/>
        <c:axId val="53412958"/>
        <c:axId val="10954575"/>
      </c:barChart>
      <c:dateAx>
        <c:axId val="5341295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54575"/>
        <c:crosses val="autoZero"/>
        <c:auto val="0"/>
        <c:majorUnit val="3"/>
        <c:majorTimeUnit val="months"/>
        <c:noMultiLvlLbl val="0"/>
      </c:dateAx>
      <c:valAx>
        <c:axId val="10954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1295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675"/>
          <c:w val="0.970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Summary!$B$25:$M$25</c:f>
              <c:numCache>
                <c:ptCount val="12"/>
                <c:pt idx="0">
                  <c:v>0</c:v>
                </c:pt>
                <c:pt idx="1">
                  <c:v>0.005675519540337565</c:v>
                </c:pt>
                <c:pt idx="2">
                  <c:v>0.006411216787985555</c:v>
                </c:pt>
                <c:pt idx="3">
                  <c:v>0.009054947534116283</c:v>
                </c:pt>
                <c:pt idx="4">
                  <c:v>0.008994410123631605</c:v>
                </c:pt>
                <c:pt idx="5">
                  <c:v>0.012424731374355477</c:v>
                </c:pt>
                <c:pt idx="6">
                  <c:v>0.014296263026879715</c:v>
                </c:pt>
                <c:pt idx="7">
                  <c:v>0.014166417350318337</c:v>
                </c:pt>
                <c:pt idx="8">
                  <c:v>0.01279270157620143</c:v>
                </c:pt>
                <c:pt idx="9">
                  <c:v>0.013738920759416526</c:v>
                </c:pt>
                <c:pt idx="10">
                  <c:v>0.013403405418578285</c:v>
                </c:pt>
                <c:pt idx="11">
                  <c:v>0.01427611014835905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Summary!$A$22</c:f>
              <c:strCache>
                <c:ptCount val="1"/>
                <c:pt idx="0">
                  <c:v>Quarterly Loss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Summary!$B$22:$M$22</c:f>
              <c:numCache>
                <c:ptCount val="12"/>
                <c:pt idx="0">
                  <c:v>0.03448955673140808</c:v>
                </c:pt>
                <c:pt idx="1">
                  <c:v>0.04539108281776394</c:v>
                </c:pt>
                <c:pt idx="2">
                  <c:v>0.04233468183872635</c:v>
                </c:pt>
                <c:pt idx="3">
                  <c:v>0.03061154617573103</c:v>
                </c:pt>
                <c:pt idx="4">
                  <c:v>0.03887384578034314</c:v>
                </c:pt>
                <c:pt idx="5">
                  <c:v>0.02465882468331393</c:v>
                </c:pt>
                <c:pt idx="6">
                  <c:v>0.020345881204522742</c:v>
                </c:pt>
                <c:pt idx="7">
                  <c:v>0.01804777725983342</c:v>
                </c:pt>
                <c:pt idx="8">
                  <c:v>0.01928020760192295</c:v>
                </c:pt>
                <c:pt idx="9">
                  <c:v>0.018942096682723397</c:v>
                </c:pt>
                <c:pt idx="10">
                  <c:v>0.019489522957569116</c:v>
                </c:pt>
                <c:pt idx="11">
                  <c:v>0.012868956779222063</c:v>
                </c:pt>
              </c:numCache>
            </c:numRef>
          </c:val>
          <c:smooth val="1"/>
        </c:ser>
        <c:axId val="31482312"/>
        <c:axId val="14905353"/>
      </c:lineChart>
      <c:dateAx>
        <c:axId val="31482312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05353"/>
        <c:crosses val="autoZero"/>
        <c:auto val="0"/>
        <c:majorUnit val="3"/>
        <c:majorTimeUnit val="months"/>
        <c:noMultiLvlLbl val="0"/>
      </c:dateAx>
      <c:valAx>
        <c:axId val="14905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8231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8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Originator of Unsecured Personal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"/>
          <c:w val="0.97375"/>
          <c:h val="0.818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Summary!$A$73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Summary!$B$73:$M$73</c:f>
              <c:numCache>
                <c:ptCount val="12"/>
                <c:pt idx="0">
                  <c:v>0.5816</c:v>
                </c:pt>
                <c:pt idx="1">
                  <c:v>0.5715</c:v>
                </c:pt>
                <c:pt idx="2">
                  <c:v>0.5603</c:v>
                </c:pt>
                <c:pt idx="3">
                  <c:v>0.5481</c:v>
                </c:pt>
                <c:pt idx="4">
                  <c:v>0.5353</c:v>
                </c:pt>
                <c:pt idx="5">
                  <c:v>0.5223</c:v>
                </c:pt>
                <c:pt idx="6">
                  <c:v>0.5271</c:v>
                </c:pt>
                <c:pt idx="7">
                  <c:v>0.5158</c:v>
                </c:pt>
                <c:pt idx="8">
                  <c:v>0.5102</c:v>
                </c:pt>
                <c:pt idx="9">
                  <c:v>0.4992</c:v>
                </c:pt>
                <c:pt idx="10">
                  <c:v>0.5</c:v>
                </c:pt>
                <c:pt idx="11">
                  <c:v>0.4983</c:v>
                </c:pt>
              </c:numCache>
            </c:numRef>
          </c:val>
        </c:ser>
        <c:ser>
          <c:idx val="4"/>
          <c:order val="1"/>
          <c:tx>
            <c:strRef>
              <c:f>Summary!$A$74</c:f>
              <c:strCache>
                <c:ptCount val="1"/>
                <c:pt idx="0">
                  <c:v>% of UCL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Summary!$B$74:$M$74</c:f>
              <c:numCache>
                <c:ptCount val="12"/>
                <c:pt idx="0">
                  <c:v>0.4184</c:v>
                </c:pt>
                <c:pt idx="1">
                  <c:v>0.4285</c:v>
                </c:pt>
                <c:pt idx="2">
                  <c:v>0.4397</c:v>
                </c:pt>
                <c:pt idx="3">
                  <c:v>0.4519</c:v>
                </c:pt>
                <c:pt idx="4">
                  <c:v>0.4647</c:v>
                </c:pt>
                <c:pt idx="5">
                  <c:v>0.4777</c:v>
                </c:pt>
                <c:pt idx="6">
                  <c:v>0.4729</c:v>
                </c:pt>
                <c:pt idx="7">
                  <c:v>0.4842</c:v>
                </c:pt>
                <c:pt idx="8">
                  <c:v>0.4898</c:v>
                </c:pt>
                <c:pt idx="9">
                  <c:v>0.5008</c:v>
                </c:pt>
                <c:pt idx="10">
                  <c:v>0.5</c:v>
                </c:pt>
                <c:pt idx="11">
                  <c:v>0.5017</c:v>
                </c:pt>
              </c:numCache>
            </c:numRef>
          </c:val>
        </c:ser>
        <c:axId val="67039314"/>
        <c:axId val="66482915"/>
      </c:areaChart>
      <c:dateAx>
        <c:axId val="6703931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82915"/>
        <c:crosses val="autoZero"/>
        <c:auto val="0"/>
        <c:majorUnit val="3"/>
        <c:majorTimeUnit val="months"/>
        <c:noMultiLvlLbl val="0"/>
      </c:dateAx>
      <c:valAx>
        <c:axId val="66482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3931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9035"/>
          <c:w val="0.4757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Paragon/UCL Originated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53"/>
          <c:w val="0.9725"/>
          <c:h val="0.8452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Summary!$A$33</c:f>
              <c:strCache>
                <c:ptCount val="1"/>
                <c:pt idx="0">
                  <c:v>% of Paragon Originated Assets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Summary!$B$33:$M$33</c:f>
              <c:numCache>
                <c:ptCount val="12"/>
                <c:pt idx="0">
                  <c:v>0.637</c:v>
                </c:pt>
                <c:pt idx="1">
                  <c:v>0.6499</c:v>
                </c:pt>
                <c:pt idx="2">
                  <c:v>0.659</c:v>
                </c:pt>
                <c:pt idx="3">
                  <c:v>0.688</c:v>
                </c:pt>
                <c:pt idx="4">
                  <c:v>0.6952</c:v>
                </c:pt>
                <c:pt idx="5">
                  <c:v>0.7036</c:v>
                </c:pt>
                <c:pt idx="6">
                  <c:v>0.7221</c:v>
                </c:pt>
                <c:pt idx="7">
                  <c:v>0.7156</c:v>
                </c:pt>
                <c:pt idx="8">
                  <c:v>0.7278</c:v>
                </c:pt>
                <c:pt idx="9">
                  <c:v>0.7255</c:v>
                </c:pt>
                <c:pt idx="10">
                  <c:v>0.7472</c:v>
                </c:pt>
                <c:pt idx="11">
                  <c:v>0.761</c:v>
                </c:pt>
              </c:numCache>
            </c:numRef>
          </c:val>
        </c:ser>
        <c:ser>
          <c:idx val="4"/>
          <c:order val="1"/>
          <c:tx>
            <c:strRef>
              <c:f>Summary!$A$34</c:f>
              <c:strCache>
                <c:ptCount val="1"/>
                <c:pt idx="0">
                  <c:v>% of Universal Credit Limited Originated Assets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</c:strCache>
            </c:strRef>
          </c:cat>
          <c:val>
            <c:numRef>
              <c:f>Summary!$B$34:$M$34</c:f>
              <c:numCache>
                <c:ptCount val="12"/>
                <c:pt idx="0">
                  <c:v>0.363</c:v>
                </c:pt>
                <c:pt idx="1">
                  <c:v>0.3501</c:v>
                </c:pt>
                <c:pt idx="2">
                  <c:v>0.341</c:v>
                </c:pt>
                <c:pt idx="3">
                  <c:v>0.312</c:v>
                </c:pt>
                <c:pt idx="4">
                  <c:v>0.3048</c:v>
                </c:pt>
                <c:pt idx="5">
                  <c:v>0.2964</c:v>
                </c:pt>
                <c:pt idx="6">
                  <c:v>0.2779</c:v>
                </c:pt>
                <c:pt idx="7">
                  <c:v>0.2844</c:v>
                </c:pt>
                <c:pt idx="8">
                  <c:v>0.2722</c:v>
                </c:pt>
                <c:pt idx="9">
                  <c:v>0.2745</c:v>
                </c:pt>
                <c:pt idx="10">
                  <c:v>0.2528</c:v>
                </c:pt>
                <c:pt idx="11">
                  <c:v>0.239</c:v>
                </c:pt>
              </c:numCache>
            </c:numRef>
          </c:val>
        </c:ser>
        <c:axId val="61475324"/>
        <c:axId val="16407005"/>
      </c:areaChart>
      <c:dateAx>
        <c:axId val="6147532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7005"/>
        <c:crosses val="autoZero"/>
        <c:auto val="0"/>
        <c:majorUnit val="3"/>
        <c:majorTimeUnit val="months"/>
        <c:noMultiLvlLbl val="0"/>
      </c:dateAx>
      <c:valAx>
        <c:axId val="1640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7532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5"/>
          <c:y val="0.921"/>
          <c:w val="0.57475"/>
          <c:h val="0.07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35"/>
          <c:w val="0.924"/>
          <c:h val="0.7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0"/>
        <c:axId val="39336418"/>
        <c:axId val="18483443"/>
      </c:barChart>
      <c:catAx>
        <c:axId val="3933641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83443"/>
        <c:crosses val="autoZero"/>
        <c:auto val="1"/>
        <c:lblOffset val="100"/>
        <c:noMultiLvlLbl val="0"/>
      </c:catAx>
      <c:valAx>
        <c:axId val="18483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3641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5"/>
          <c:y val="0.8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9525"/>
          <c:w val="0.9515"/>
          <c:h val="0.69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Summary!$A$27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Summary!$A$28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Summary!$A$29</c:f>
              <c:strCache>
                <c:ptCount val="1"/>
                <c:pt idx="0">
                  <c:v>% of Retail Credit Loans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3"/>
          <c:tx>
            <c:strRef>
              <c:f>Summary!$A$26</c:f>
              <c:strCache>
                <c:ptCount val="1"/>
                <c:pt idx="0">
                  <c:v>% of Unsecured Personal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4"/>
          <c:tx>
            <c:strRef>
              <c:f>Summary!$A$30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Summary!$B$30:$L$30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2133260"/>
        <c:axId val="20763885"/>
      </c:areaChart>
      <c:catAx>
        <c:axId val="3213326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63885"/>
        <c:crosses val="autoZero"/>
        <c:auto val="1"/>
        <c:lblOffset val="100"/>
        <c:noMultiLvlLbl val="0"/>
      </c:catAx>
      <c:valAx>
        <c:axId val="20763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3326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75"/>
          <c:y val="0.8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Summary!$B$31:$O$31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657238"/>
        <c:axId val="4153095"/>
      </c:barChart>
      <c:catAx>
        <c:axId val="52657238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3095"/>
        <c:crosses val="autoZero"/>
        <c:auto val="1"/>
        <c:lblOffset val="100"/>
        <c:noMultiLvlLbl val="0"/>
      </c:catAx>
      <c:valAx>
        <c:axId val="4153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5723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05"/>
          <c:w val="0.9705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Summary!$A$22</c:f>
              <c:strCache>
                <c:ptCount val="1"/>
                <c:pt idx="0">
                  <c:v>Quarterly Loss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37377856"/>
        <c:axId val="856385"/>
      </c:lineChart>
      <c:catAx>
        <c:axId val="37377856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6385"/>
        <c:crosses val="autoZero"/>
        <c:auto val="1"/>
        <c:lblOffset val="100"/>
        <c:noMultiLvlLbl val="0"/>
      </c:catAx>
      <c:valAx>
        <c:axId val="856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7785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25"/>
          <c:y val="0.8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&gt;3&lt;=12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175"/>
          <c:w val="0.98475"/>
          <c:h val="0.682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Summary!$B$43:$O$43</c:f>
              <c:numCache/>
            </c:numRef>
          </c:val>
          <c:smooth val="1"/>
        </c:ser>
        <c:ser>
          <c:idx val="1"/>
          <c:order val="1"/>
          <c:tx>
            <c:strRef>
              <c:f>Summary!$A$44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Summary!$B$44:$O$44</c:f>
              <c:numCache/>
            </c:numRef>
          </c:val>
          <c:smooth val="1"/>
        </c:ser>
        <c:ser>
          <c:idx val="2"/>
          <c:order val="2"/>
          <c:tx>
            <c:strRef>
              <c:f>Summary!$A$45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Summary!$B$45:$O$45</c:f>
              <c:numCache/>
            </c:numRef>
          </c:val>
          <c:smooth val="1"/>
        </c:ser>
        <c:ser>
          <c:idx val="3"/>
          <c:order val="3"/>
          <c:tx>
            <c:strRef>
              <c:f>Summary!$A$46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Summary!$B$46:$O$46</c:f>
              <c:numCache/>
            </c:numRef>
          </c:val>
          <c:smooth val="1"/>
        </c:ser>
        <c:axId val="7707466"/>
        <c:axId val="2258331"/>
      </c:lineChart>
      <c:dateAx>
        <c:axId val="7707466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8331"/>
        <c:crossesAt val="0"/>
        <c:auto val="0"/>
        <c:majorUnit val="3"/>
        <c:majorTimeUnit val="months"/>
        <c:noMultiLvlLbl val="0"/>
      </c:dateAx>
      <c:valAx>
        <c:axId val="2258331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7466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555"/>
          <c:y val="0.8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&lt;=1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225"/>
          <c:w val="0.990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Summary!$B$37:$O$37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Summary!$B$38:$O$38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Summary!$B$39:$O$39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Summary!$A$40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Summary!$B$40:$O$40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20324980"/>
        <c:axId val="48707093"/>
      </c:lineChart>
      <c:catAx>
        <c:axId val="20324980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07093"/>
        <c:crossesAt val="0"/>
        <c:auto val="1"/>
        <c:lblOffset val="20"/>
        <c:noMultiLvlLbl val="0"/>
      </c:catAx>
      <c:valAx>
        <c:axId val="48707093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24980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8575"/>
          <c:y val="0.8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Movement into &gt;12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2"/>
          <c:w val="0.9847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Summary!$A$49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Summary!$B$49:$P$49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Summary!$B$50:$O$50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Summary!$B$51:$O$51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Summary!$A$52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Summary!$B$52:$O$52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35710654"/>
        <c:axId val="52960431"/>
      </c:lineChart>
      <c:catAx>
        <c:axId val="35710654"/>
        <c:scaling>
          <c:orientation val="minMax"/>
          <c:max val="12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60431"/>
        <c:crossesAt val="0"/>
        <c:auto val="1"/>
        <c:lblOffset val="20"/>
        <c:noMultiLvlLbl val="0"/>
      </c:catAx>
      <c:valAx>
        <c:axId val="52960431"/>
        <c:scaling>
          <c:orientation val="minMax"/>
          <c:max val="4000"/>
          <c:min val="-1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10654"/>
        <c:crossesAt val="1"/>
        <c:crossBetween val="between"/>
        <c:dispUnits/>
        <c:majorUnit val="1000"/>
        <c:minorUnit val="36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75"/>
          <c:y val="0.86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0.0455</cdr:x>
      <cdr:y>0.05275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857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0.0425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0.049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0.06625</cdr:x>
      <cdr:y>0.05875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4191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0.0325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0.06575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4191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158</xdr:row>
      <xdr:rowOff>0</xdr:rowOff>
    </xdr:from>
    <xdr:to>
      <xdr:col>4</xdr:col>
      <xdr:colOff>819150</xdr:colOff>
      <xdr:row>176</xdr:row>
      <xdr:rowOff>9525</xdr:rowOff>
    </xdr:to>
    <xdr:graphicFrame>
      <xdr:nvGraphicFramePr>
        <xdr:cNvPr id="1" name="Chart 4"/>
        <xdr:cNvGraphicFramePr/>
      </xdr:nvGraphicFramePr>
      <xdr:xfrm>
        <a:off x="323850" y="25584150"/>
        <a:ext cx="62960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198</xdr:row>
      <xdr:rowOff>0</xdr:rowOff>
    </xdr:from>
    <xdr:to>
      <xdr:col>4</xdr:col>
      <xdr:colOff>819150</xdr:colOff>
      <xdr:row>215</xdr:row>
      <xdr:rowOff>152400</xdr:rowOff>
    </xdr:to>
    <xdr:graphicFrame>
      <xdr:nvGraphicFramePr>
        <xdr:cNvPr id="2" name="Chart 5"/>
        <xdr:cNvGraphicFramePr/>
      </xdr:nvGraphicFramePr>
      <xdr:xfrm>
        <a:off x="295275" y="32061150"/>
        <a:ext cx="63246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238</xdr:row>
      <xdr:rowOff>38100</xdr:rowOff>
    </xdr:from>
    <xdr:to>
      <xdr:col>4</xdr:col>
      <xdr:colOff>819150</xdr:colOff>
      <xdr:row>256</xdr:row>
      <xdr:rowOff>38100</xdr:rowOff>
    </xdr:to>
    <xdr:graphicFrame>
      <xdr:nvGraphicFramePr>
        <xdr:cNvPr id="3" name="Chart 6"/>
        <xdr:cNvGraphicFramePr/>
      </xdr:nvGraphicFramePr>
      <xdr:xfrm>
        <a:off x="266700" y="38576250"/>
        <a:ext cx="63531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257</xdr:row>
      <xdr:rowOff>152400</xdr:rowOff>
    </xdr:from>
    <xdr:to>
      <xdr:col>5</xdr:col>
      <xdr:colOff>19050</xdr:colOff>
      <xdr:row>276</xdr:row>
      <xdr:rowOff>57150</xdr:rowOff>
    </xdr:to>
    <xdr:graphicFrame>
      <xdr:nvGraphicFramePr>
        <xdr:cNvPr id="4" name="Chart 7"/>
        <xdr:cNvGraphicFramePr/>
      </xdr:nvGraphicFramePr>
      <xdr:xfrm>
        <a:off x="266700" y="41767125"/>
        <a:ext cx="63722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285750</xdr:colOff>
      <xdr:row>297</xdr:row>
      <xdr:rowOff>152400</xdr:rowOff>
    </xdr:from>
    <xdr:to>
      <xdr:col>5</xdr:col>
      <xdr:colOff>19050</xdr:colOff>
      <xdr:row>316</xdr:row>
      <xdr:rowOff>0</xdr:rowOff>
    </xdr:to>
    <xdr:graphicFrame>
      <xdr:nvGraphicFramePr>
        <xdr:cNvPr id="5" name="Chart 9"/>
        <xdr:cNvGraphicFramePr/>
      </xdr:nvGraphicFramePr>
      <xdr:xfrm>
        <a:off x="285750" y="48244125"/>
        <a:ext cx="635317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276225</xdr:colOff>
      <xdr:row>317</xdr:row>
      <xdr:rowOff>28575</xdr:rowOff>
    </xdr:from>
    <xdr:to>
      <xdr:col>5</xdr:col>
      <xdr:colOff>38100</xdr:colOff>
      <xdr:row>335</xdr:row>
      <xdr:rowOff>152400</xdr:rowOff>
    </xdr:to>
    <xdr:graphicFrame>
      <xdr:nvGraphicFramePr>
        <xdr:cNvPr id="6" name="Chart 13"/>
        <xdr:cNvGraphicFramePr/>
      </xdr:nvGraphicFramePr>
      <xdr:xfrm>
        <a:off x="276225" y="51358800"/>
        <a:ext cx="638175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285750</xdr:colOff>
      <xdr:row>95</xdr:row>
      <xdr:rowOff>0</xdr:rowOff>
    </xdr:from>
    <xdr:to>
      <xdr:col>4</xdr:col>
      <xdr:colOff>819150</xdr:colOff>
      <xdr:row>114</xdr:row>
      <xdr:rowOff>123825</xdr:rowOff>
    </xdr:to>
    <xdr:graphicFrame>
      <xdr:nvGraphicFramePr>
        <xdr:cNvPr id="7" name="Chart 16"/>
        <xdr:cNvGraphicFramePr/>
      </xdr:nvGraphicFramePr>
      <xdr:xfrm>
        <a:off x="285750" y="15382875"/>
        <a:ext cx="6334125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277</xdr:row>
      <xdr:rowOff>76200</xdr:rowOff>
    </xdr:from>
    <xdr:to>
      <xdr:col>5</xdr:col>
      <xdr:colOff>28575</xdr:colOff>
      <xdr:row>296</xdr:row>
      <xdr:rowOff>123825</xdr:rowOff>
    </xdr:to>
    <xdr:graphicFrame>
      <xdr:nvGraphicFramePr>
        <xdr:cNvPr id="8" name="Chart 18"/>
        <xdr:cNvGraphicFramePr/>
      </xdr:nvGraphicFramePr>
      <xdr:xfrm>
        <a:off x="257175" y="44929425"/>
        <a:ext cx="6391275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276225</xdr:colOff>
      <xdr:row>115</xdr:row>
      <xdr:rowOff>114300</xdr:rowOff>
    </xdr:from>
    <xdr:to>
      <xdr:col>4</xdr:col>
      <xdr:colOff>819150</xdr:colOff>
      <xdr:row>135</xdr:row>
      <xdr:rowOff>95250</xdr:rowOff>
    </xdr:to>
    <xdr:graphicFrame>
      <xdr:nvGraphicFramePr>
        <xdr:cNvPr id="9" name="Chart 19"/>
        <xdr:cNvGraphicFramePr/>
      </xdr:nvGraphicFramePr>
      <xdr:xfrm>
        <a:off x="276225" y="18735675"/>
        <a:ext cx="6343650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323850</xdr:colOff>
      <xdr:row>136</xdr:row>
      <xdr:rowOff>142875</xdr:rowOff>
    </xdr:from>
    <xdr:to>
      <xdr:col>4</xdr:col>
      <xdr:colOff>819150</xdr:colOff>
      <xdr:row>156</xdr:row>
      <xdr:rowOff>133350</xdr:rowOff>
    </xdr:to>
    <xdr:graphicFrame>
      <xdr:nvGraphicFramePr>
        <xdr:cNvPr id="10" name="Chart 20"/>
        <xdr:cNvGraphicFramePr/>
      </xdr:nvGraphicFramePr>
      <xdr:xfrm>
        <a:off x="323850" y="22164675"/>
        <a:ext cx="6296025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314325</xdr:colOff>
      <xdr:row>177</xdr:row>
      <xdr:rowOff>0</xdr:rowOff>
    </xdr:from>
    <xdr:to>
      <xdr:col>4</xdr:col>
      <xdr:colOff>819150</xdr:colOff>
      <xdr:row>197</xdr:row>
      <xdr:rowOff>0</xdr:rowOff>
    </xdr:to>
    <xdr:graphicFrame>
      <xdr:nvGraphicFramePr>
        <xdr:cNvPr id="11" name="Chart 21"/>
        <xdr:cNvGraphicFramePr/>
      </xdr:nvGraphicFramePr>
      <xdr:xfrm>
        <a:off x="314325" y="28660725"/>
        <a:ext cx="6305550" cy="3238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295275</xdr:colOff>
      <xdr:row>337</xdr:row>
      <xdr:rowOff>0</xdr:rowOff>
    </xdr:from>
    <xdr:to>
      <xdr:col>5</xdr:col>
      <xdr:colOff>47625</xdr:colOff>
      <xdr:row>355</xdr:row>
      <xdr:rowOff>9525</xdr:rowOff>
    </xdr:to>
    <xdr:graphicFrame>
      <xdr:nvGraphicFramePr>
        <xdr:cNvPr id="12" name="Chart 22"/>
        <xdr:cNvGraphicFramePr/>
      </xdr:nvGraphicFramePr>
      <xdr:xfrm>
        <a:off x="295275" y="54568725"/>
        <a:ext cx="6372225" cy="2924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295275</xdr:colOff>
      <xdr:row>216</xdr:row>
      <xdr:rowOff>133350</xdr:rowOff>
    </xdr:from>
    <xdr:to>
      <xdr:col>4</xdr:col>
      <xdr:colOff>819150</xdr:colOff>
      <xdr:row>236</xdr:row>
      <xdr:rowOff>142875</xdr:rowOff>
    </xdr:to>
    <xdr:graphicFrame>
      <xdr:nvGraphicFramePr>
        <xdr:cNvPr id="13" name="Chart 24"/>
        <xdr:cNvGraphicFramePr/>
      </xdr:nvGraphicFramePr>
      <xdr:xfrm>
        <a:off x="295275" y="35109150"/>
        <a:ext cx="6324600" cy="3248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276225</xdr:colOff>
      <xdr:row>356</xdr:row>
      <xdr:rowOff>19050</xdr:rowOff>
    </xdr:from>
    <xdr:to>
      <xdr:col>5</xdr:col>
      <xdr:colOff>57150</xdr:colOff>
      <xdr:row>374</xdr:row>
      <xdr:rowOff>38100</xdr:rowOff>
    </xdr:to>
    <xdr:graphicFrame>
      <xdr:nvGraphicFramePr>
        <xdr:cNvPr id="14" name="Chart 25"/>
        <xdr:cNvGraphicFramePr/>
      </xdr:nvGraphicFramePr>
      <xdr:xfrm>
        <a:off x="276225" y="57664350"/>
        <a:ext cx="6400800" cy="2933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1</xdr:row>
      <xdr:rowOff>76200</xdr:rowOff>
    </xdr:from>
    <xdr:to>
      <xdr:col>0</xdr:col>
      <xdr:colOff>209550</xdr:colOff>
      <xdr:row>2</xdr:row>
      <xdr:rowOff>66675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9525" y="2381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0.047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0.0305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0.0345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0.047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857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0.04375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762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0.0355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1907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0.03025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0.03825</cdr:x>
      <cdr:y>0.056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381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0.041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5717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0.03925</cdr:x>
      <cdr:y>0.059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0.048</cdr:x>
      <cdr:y>0.0605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30480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0.04875</cdr:x>
      <cdr:y>0.05275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3143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0.0305</cdr:x>
      <cdr:y>0.05725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9525</xdr:rowOff>
    </xdr:from>
    <xdr:to>
      <xdr:col>10</xdr:col>
      <xdr:colOff>342900</xdr:colOff>
      <xdr:row>22</xdr:row>
      <xdr:rowOff>142875</xdr:rowOff>
    </xdr:to>
    <xdr:graphicFrame>
      <xdr:nvGraphicFramePr>
        <xdr:cNvPr id="1" name="Chart 41"/>
        <xdr:cNvGraphicFramePr/>
      </xdr:nvGraphicFramePr>
      <xdr:xfrm>
        <a:off x="209550" y="542925"/>
        <a:ext cx="6229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23</xdr:row>
      <xdr:rowOff>152400</xdr:rowOff>
    </xdr:from>
    <xdr:to>
      <xdr:col>10</xdr:col>
      <xdr:colOff>295275</xdr:colOff>
      <xdr:row>43</xdr:row>
      <xdr:rowOff>142875</xdr:rowOff>
    </xdr:to>
    <xdr:graphicFrame>
      <xdr:nvGraphicFramePr>
        <xdr:cNvPr id="2" name="Chart 42"/>
        <xdr:cNvGraphicFramePr/>
      </xdr:nvGraphicFramePr>
      <xdr:xfrm>
        <a:off x="200025" y="3924300"/>
        <a:ext cx="61912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44</xdr:row>
      <xdr:rowOff>152400</xdr:rowOff>
    </xdr:from>
    <xdr:to>
      <xdr:col>10</xdr:col>
      <xdr:colOff>295275</xdr:colOff>
      <xdr:row>64</xdr:row>
      <xdr:rowOff>152400</xdr:rowOff>
    </xdr:to>
    <xdr:graphicFrame>
      <xdr:nvGraphicFramePr>
        <xdr:cNvPr id="3" name="Chart 43"/>
        <xdr:cNvGraphicFramePr/>
      </xdr:nvGraphicFramePr>
      <xdr:xfrm>
        <a:off x="200025" y="7324725"/>
        <a:ext cx="61912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66</xdr:row>
      <xdr:rowOff>19050</xdr:rowOff>
    </xdr:from>
    <xdr:to>
      <xdr:col>10</xdr:col>
      <xdr:colOff>276225</xdr:colOff>
      <xdr:row>84</xdr:row>
      <xdr:rowOff>38100</xdr:rowOff>
    </xdr:to>
    <xdr:graphicFrame>
      <xdr:nvGraphicFramePr>
        <xdr:cNvPr id="4" name="Chart 44"/>
        <xdr:cNvGraphicFramePr/>
      </xdr:nvGraphicFramePr>
      <xdr:xfrm>
        <a:off x="209550" y="10753725"/>
        <a:ext cx="616267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533400</xdr:colOff>
      <xdr:row>3</xdr:row>
      <xdr:rowOff>19050</xdr:rowOff>
    </xdr:from>
    <xdr:to>
      <xdr:col>21</xdr:col>
      <xdr:colOff>104775</xdr:colOff>
      <xdr:row>22</xdr:row>
      <xdr:rowOff>142875</xdr:rowOff>
    </xdr:to>
    <xdr:graphicFrame>
      <xdr:nvGraphicFramePr>
        <xdr:cNvPr id="5" name="Chart 45"/>
        <xdr:cNvGraphicFramePr/>
      </xdr:nvGraphicFramePr>
      <xdr:xfrm>
        <a:off x="6629400" y="552450"/>
        <a:ext cx="627697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514350</xdr:colOff>
      <xdr:row>24</xdr:row>
      <xdr:rowOff>0</xdr:rowOff>
    </xdr:from>
    <xdr:to>
      <xdr:col>21</xdr:col>
      <xdr:colOff>104775</xdr:colOff>
      <xdr:row>43</xdr:row>
      <xdr:rowOff>133350</xdr:rowOff>
    </xdr:to>
    <xdr:graphicFrame>
      <xdr:nvGraphicFramePr>
        <xdr:cNvPr id="6" name="Chart 46"/>
        <xdr:cNvGraphicFramePr/>
      </xdr:nvGraphicFramePr>
      <xdr:xfrm>
        <a:off x="6610350" y="3933825"/>
        <a:ext cx="6296025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419100</xdr:colOff>
      <xdr:row>44</xdr:row>
      <xdr:rowOff>152400</xdr:rowOff>
    </xdr:from>
    <xdr:to>
      <xdr:col>21</xdr:col>
      <xdr:colOff>47625</xdr:colOff>
      <xdr:row>64</xdr:row>
      <xdr:rowOff>142875</xdr:rowOff>
    </xdr:to>
    <xdr:graphicFrame>
      <xdr:nvGraphicFramePr>
        <xdr:cNvPr id="7" name="Chart 47"/>
        <xdr:cNvGraphicFramePr/>
      </xdr:nvGraphicFramePr>
      <xdr:xfrm>
        <a:off x="6515100" y="7324725"/>
        <a:ext cx="6334125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447675</xdr:colOff>
      <xdr:row>66</xdr:row>
      <xdr:rowOff>9525</xdr:rowOff>
    </xdr:from>
    <xdr:to>
      <xdr:col>21</xdr:col>
      <xdr:colOff>38100</xdr:colOff>
      <xdr:row>84</xdr:row>
      <xdr:rowOff>38100</xdr:rowOff>
    </xdr:to>
    <xdr:graphicFrame>
      <xdr:nvGraphicFramePr>
        <xdr:cNvPr id="8" name="Chart 48"/>
        <xdr:cNvGraphicFramePr/>
      </xdr:nvGraphicFramePr>
      <xdr:xfrm>
        <a:off x="6543675" y="10744200"/>
        <a:ext cx="6296025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257175</xdr:colOff>
      <xdr:row>3</xdr:row>
      <xdr:rowOff>28575</xdr:rowOff>
    </xdr:from>
    <xdr:to>
      <xdr:col>31</xdr:col>
      <xdr:colOff>495300</xdr:colOff>
      <xdr:row>22</xdr:row>
      <xdr:rowOff>133350</xdr:rowOff>
    </xdr:to>
    <xdr:graphicFrame>
      <xdr:nvGraphicFramePr>
        <xdr:cNvPr id="9" name="Chart 49"/>
        <xdr:cNvGraphicFramePr/>
      </xdr:nvGraphicFramePr>
      <xdr:xfrm>
        <a:off x="13058775" y="561975"/>
        <a:ext cx="6334125" cy="3181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238125</xdr:colOff>
      <xdr:row>24</xdr:row>
      <xdr:rowOff>0</xdr:rowOff>
    </xdr:from>
    <xdr:to>
      <xdr:col>31</xdr:col>
      <xdr:colOff>466725</xdr:colOff>
      <xdr:row>43</xdr:row>
      <xdr:rowOff>142875</xdr:rowOff>
    </xdr:to>
    <xdr:graphicFrame>
      <xdr:nvGraphicFramePr>
        <xdr:cNvPr id="10" name="Chart 50"/>
        <xdr:cNvGraphicFramePr/>
      </xdr:nvGraphicFramePr>
      <xdr:xfrm>
        <a:off x="13039725" y="3933825"/>
        <a:ext cx="6324600" cy="3219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200025</xdr:colOff>
      <xdr:row>45</xdr:row>
      <xdr:rowOff>9525</xdr:rowOff>
    </xdr:from>
    <xdr:to>
      <xdr:col>31</xdr:col>
      <xdr:colOff>466725</xdr:colOff>
      <xdr:row>64</xdr:row>
      <xdr:rowOff>133350</xdr:rowOff>
    </xdr:to>
    <xdr:graphicFrame>
      <xdr:nvGraphicFramePr>
        <xdr:cNvPr id="11" name="Chart 51"/>
        <xdr:cNvGraphicFramePr/>
      </xdr:nvGraphicFramePr>
      <xdr:xfrm>
        <a:off x="13001625" y="7343775"/>
        <a:ext cx="6362700" cy="3200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228600</xdr:colOff>
      <xdr:row>66</xdr:row>
      <xdr:rowOff>19050</xdr:rowOff>
    </xdr:from>
    <xdr:to>
      <xdr:col>31</xdr:col>
      <xdr:colOff>447675</xdr:colOff>
      <xdr:row>84</xdr:row>
      <xdr:rowOff>9525</xdr:rowOff>
    </xdr:to>
    <xdr:graphicFrame>
      <xdr:nvGraphicFramePr>
        <xdr:cNvPr id="12" name="Chart 52"/>
        <xdr:cNvGraphicFramePr/>
      </xdr:nvGraphicFramePr>
      <xdr:xfrm>
        <a:off x="13030200" y="10753725"/>
        <a:ext cx="6315075" cy="2905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85</xdr:row>
      <xdr:rowOff>0</xdr:rowOff>
    </xdr:from>
    <xdr:to>
      <xdr:col>14</xdr:col>
      <xdr:colOff>285750</xdr:colOff>
      <xdr:row>103</xdr:row>
      <xdr:rowOff>19050</xdr:rowOff>
    </xdr:to>
    <xdr:graphicFrame>
      <xdr:nvGraphicFramePr>
        <xdr:cNvPr id="13" name="Chart 53"/>
        <xdr:cNvGraphicFramePr/>
      </xdr:nvGraphicFramePr>
      <xdr:xfrm>
        <a:off x="2438400" y="13811250"/>
        <a:ext cx="6381750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85</xdr:row>
      <xdr:rowOff>0</xdr:rowOff>
    </xdr:from>
    <xdr:to>
      <xdr:col>25</xdr:col>
      <xdr:colOff>314325</xdr:colOff>
      <xdr:row>103</xdr:row>
      <xdr:rowOff>28575</xdr:rowOff>
    </xdr:to>
    <xdr:graphicFrame>
      <xdr:nvGraphicFramePr>
        <xdr:cNvPr id="14" name="Chart 54"/>
        <xdr:cNvGraphicFramePr/>
      </xdr:nvGraphicFramePr>
      <xdr:xfrm>
        <a:off x="9144000" y="13811250"/>
        <a:ext cx="6410325" cy="2943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</cdr:x>
      <cdr:y>0.0585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9527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0.01975</cdr:x>
      <cdr:y>0.0535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0.05425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3429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0.046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</cdr:x>
      <cdr:y>0.05625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0.03075</cdr:x>
      <cdr:y>0.047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V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9" width="12.28125" style="1" customWidth="1"/>
    <col min="10" max="11" width="10.57421875" style="1" bestFit="1" customWidth="1"/>
    <col min="12" max="12" width="10.140625" style="1" customWidth="1"/>
    <col min="13" max="13" width="9.8515625" style="1" customWidth="1"/>
    <col min="14" max="16384" width="9.140625" style="1" customWidth="1"/>
  </cols>
  <sheetData>
    <row r="3" ht="12.75">
      <c r="A3" s="34" t="s">
        <v>31</v>
      </c>
    </row>
    <row r="4" spans="1:13" s="11" customFormat="1" ht="12.75">
      <c r="A4" s="10"/>
      <c r="B4" s="30">
        <v>37346</v>
      </c>
      <c r="C4" s="30">
        <v>37437</v>
      </c>
      <c r="D4" s="30">
        <v>37529</v>
      </c>
      <c r="E4" s="31">
        <v>37621</v>
      </c>
      <c r="F4" s="31">
        <v>37711</v>
      </c>
      <c r="G4" s="31">
        <v>37802</v>
      </c>
      <c r="H4" s="31">
        <v>37894</v>
      </c>
      <c r="I4" s="31">
        <v>37986</v>
      </c>
      <c r="J4" s="31">
        <v>38077</v>
      </c>
      <c r="K4" s="31">
        <v>38168</v>
      </c>
      <c r="L4" s="31">
        <v>38260</v>
      </c>
      <c r="M4" s="31">
        <v>38352</v>
      </c>
    </row>
    <row r="5" spans="1:15" ht="12.75">
      <c r="A5" s="2" t="s">
        <v>22</v>
      </c>
      <c r="B5" s="29">
        <v>237332</v>
      </c>
      <c r="C5" s="3">
        <v>237544</v>
      </c>
      <c r="D5" s="3">
        <v>235077</v>
      </c>
      <c r="E5" s="35">
        <v>256647</v>
      </c>
      <c r="F5" s="35">
        <v>254171</v>
      </c>
      <c r="G5" s="35">
        <v>254733</v>
      </c>
      <c r="H5" s="35">
        <v>246795</v>
      </c>
      <c r="I5" s="35">
        <v>229726</v>
      </c>
      <c r="J5" s="35">
        <v>229495</v>
      </c>
      <c r="K5" s="35">
        <v>218308</v>
      </c>
      <c r="L5" s="35">
        <v>224903</v>
      </c>
      <c r="M5" s="35">
        <v>227539</v>
      </c>
      <c r="O5" s="2"/>
    </row>
    <row r="6" spans="1:15" ht="12.75">
      <c r="A6" s="2" t="s">
        <v>23</v>
      </c>
      <c r="B6" s="3">
        <v>117314</v>
      </c>
      <c r="C6" s="3">
        <v>120166</v>
      </c>
      <c r="D6" s="3">
        <v>123095</v>
      </c>
      <c r="E6" s="35">
        <v>124275</v>
      </c>
      <c r="F6" s="35">
        <v>125958</v>
      </c>
      <c r="G6" s="35">
        <v>127121</v>
      </c>
      <c r="H6" s="35">
        <v>114074</v>
      </c>
      <c r="I6" s="35">
        <v>114265</v>
      </c>
      <c r="J6" s="35">
        <v>110427</v>
      </c>
      <c r="K6" s="35">
        <v>110548</v>
      </c>
      <c r="L6" s="35">
        <v>106383</v>
      </c>
      <c r="M6" s="35">
        <v>103126</v>
      </c>
      <c r="O6" s="2"/>
    </row>
    <row r="7" spans="1:15" ht="12.75">
      <c r="A7" s="2" t="s">
        <v>19</v>
      </c>
      <c r="B7" s="3">
        <v>29636</v>
      </c>
      <c r="C7" s="3">
        <v>29424</v>
      </c>
      <c r="D7" s="3">
        <v>31891</v>
      </c>
      <c r="E7" s="3">
        <v>10321</v>
      </c>
      <c r="F7" s="3">
        <v>12797</v>
      </c>
      <c r="G7" s="3">
        <v>12235</v>
      </c>
      <c r="H7" s="35">
        <v>20173</v>
      </c>
      <c r="I7" s="35">
        <v>37242</v>
      </c>
      <c r="J7" s="35">
        <v>37473</v>
      </c>
      <c r="K7" s="35">
        <v>48660</v>
      </c>
      <c r="L7" s="35">
        <v>42065</v>
      </c>
      <c r="M7" s="35">
        <v>39429</v>
      </c>
      <c r="O7" s="2"/>
    </row>
    <row r="8" spans="1:15" ht="12.75">
      <c r="A8" s="2" t="s">
        <v>8</v>
      </c>
      <c r="B8" s="3">
        <f>SUM(B5:B7)</f>
        <v>384282</v>
      </c>
      <c r="C8" s="3">
        <f>SUM(C5:C7)</f>
        <v>387134</v>
      </c>
      <c r="D8" s="3">
        <f aca="true" t="shared" si="0" ref="D8:M8">SUM(D5:D7)</f>
        <v>390063</v>
      </c>
      <c r="E8" s="3">
        <f t="shared" si="0"/>
        <v>391243</v>
      </c>
      <c r="F8" s="3">
        <f t="shared" si="0"/>
        <v>392926</v>
      </c>
      <c r="G8" s="3">
        <f t="shared" si="0"/>
        <v>394089</v>
      </c>
      <c r="H8" s="3">
        <f t="shared" si="0"/>
        <v>381042</v>
      </c>
      <c r="I8" s="3">
        <f t="shared" si="0"/>
        <v>381233</v>
      </c>
      <c r="J8" s="3">
        <f t="shared" si="0"/>
        <v>377395</v>
      </c>
      <c r="K8" s="3">
        <f t="shared" si="0"/>
        <v>377516</v>
      </c>
      <c r="L8" s="3">
        <f t="shared" si="0"/>
        <v>373351</v>
      </c>
      <c r="M8" s="3">
        <f t="shared" si="0"/>
        <v>370094</v>
      </c>
      <c r="O8" s="2"/>
    </row>
    <row r="9" spans="1:15" ht="12.75">
      <c r="A9" s="2" t="s">
        <v>1</v>
      </c>
      <c r="B9" s="3">
        <v>146900</v>
      </c>
      <c r="C9" s="36">
        <v>146900</v>
      </c>
      <c r="D9" s="36">
        <v>146900</v>
      </c>
      <c r="E9" s="35">
        <v>146900</v>
      </c>
      <c r="F9" s="35">
        <v>146900</v>
      </c>
      <c r="G9" s="35">
        <v>146900</v>
      </c>
      <c r="H9" s="35">
        <v>146900</v>
      </c>
      <c r="I9" s="35">
        <v>146900</v>
      </c>
      <c r="J9" s="35">
        <v>146900</v>
      </c>
      <c r="K9" s="35">
        <v>146900</v>
      </c>
      <c r="L9" s="35">
        <v>146900</v>
      </c>
      <c r="M9" s="35">
        <v>146900</v>
      </c>
      <c r="O9" s="2"/>
    </row>
    <row r="10" spans="1:15" ht="12.75">
      <c r="A10" s="2" t="s">
        <v>0</v>
      </c>
      <c r="B10" s="3">
        <v>70900</v>
      </c>
      <c r="C10" s="36">
        <v>70900</v>
      </c>
      <c r="D10" s="36">
        <v>70900</v>
      </c>
      <c r="E10" s="35">
        <v>70900</v>
      </c>
      <c r="F10" s="35">
        <v>70900</v>
      </c>
      <c r="G10" s="35">
        <v>70900</v>
      </c>
      <c r="H10" s="35">
        <v>70900</v>
      </c>
      <c r="I10" s="35">
        <v>70900</v>
      </c>
      <c r="J10" s="35">
        <v>70900</v>
      </c>
      <c r="K10" s="35">
        <v>70900</v>
      </c>
      <c r="L10" s="35">
        <v>70900</v>
      </c>
      <c r="M10" s="35">
        <v>70900</v>
      </c>
      <c r="O10" s="2"/>
    </row>
    <row r="11" spans="1:15" ht="12.75">
      <c r="A11" s="2" t="s">
        <v>2</v>
      </c>
      <c r="B11" s="3">
        <v>26900</v>
      </c>
      <c r="C11" s="36">
        <v>26900</v>
      </c>
      <c r="D11" s="36">
        <v>26900</v>
      </c>
      <c r="E11" s="35">
        <v>26900</v>
      </c>
      <c r="F11" s="35">
        <v>26900</v>
      </c>
      <c r="G11" s="35">
        <v>26900</v>
      </c>
      <c r="H11" s="35">
        <v>26900</v>
      </c>
      <c r="I11" s="35">
        <v>26900</v>
      </c>
      <c r="J11" s="35">
        <v>26900</v>
      </c>
      <c r="K11" s="35">
        <v>26900</v>
      </c>
      <c r="L11" s="35">
        <v>26900</v>
      </c>
      <c r="M11" s="35">
        <v>26900</v>
      </c>
      <c r="O11" s="2"/>
    </row>
    <row r="12" spans="1:15" ht="12.75">
      <c r="A12" s="2" t="s">
        <v>16</v>
      </c>
      <c r="B12" s="3">
        <f>SUM(B9:B11)</f>
        <v>244700</v>
      </c>
      <c r="C12" s="3">
        <f aca="true" t="shared" si="1" ref="C12:M12">SUM(C9:C11)</f>
        <v>244700</v>
      </c>
      <c r="D12" s="3">
        <f t="shared" si="1"/>
        <v>244700</v>
      </c>
      <c r="E12" s="3">
        <f t="shared" si="1"/>
        <v>244700</v>
      </c>
      <c r="F12" s="3">
        <f t="shared" si="1"/>
        <v>244700</v>
      </c>
      <c r="G12" s="3">
        <f t="shared" si="1"/>
        <v>244700</v>
      </c>
      <c r="H12" s="3">
        <f t="shared" si="1"/>
        <v>244700</v>
      </c>
      <c r="I12" s="3">
        <f t="shared" si="1"/>
        <v>244700</v>
      </c>
      <c r="J12" s="3">
        <f t="shared" si="1"/>
        <v>244700</v>
      </c>
      <c r="K12" s="3">
        <f t="shared" si="1"/>
        <v>244700</v>
      </c>
      <c r="L12" s="3">
        <f t="shared" si="1"/>
        <v>244700</v>
      </c>
      <c r="M12" s="3">
        <f t="shared" si="1"/>
        <v>244700</v>
      </c>
      <c r="O12" s="2"/>
    </row>
    <row r="13" spans="1:15" ht="12.75">
      <c r="A13" s="2" t="s">
        <v>18</v>
      </c>
      <c r="B13" s="4">
        <f>+(B11+B10)/B12</f>
        <v>0.39967306906416017</v>
      </c>
      <c r="C13" s="4">
        <f aca="true" t="shared" si="2" ref="C13:M13">+(C11+C10)/C12</f>
        <v>0.39967306906416017</v>
      </c>
      <c r="D13" s="4">
        <f t="shared" si="2"/>
        <v>0.39967306906416017</v>
      </c>
      <c r="E13" s="4">
        <f t="shared" si="2"/>
        <v>0.39967306906416017</v>
      </c>
      <c r="F13" s="4">
        <f t="shared" si="2"/>
        <v>0.39967306906416017</v>
      </c>
      <c r="G13" s="4">
        <f t="shared" si="2"/>
        <v>0.39967306906416017</v>
      </c>
      <c r="H13" s="4">
        <f t="shared" si="2"/>
        <v>0.39967306906416017</v>
      </c>
      <c r="I13" s="4">
        <f t="shared" si="2"/>
        <v>0.39967306906416017</v>
      </c>
      <c r="J13" s="4">
        <f t="shared" si="2"/>
        <v>0.39967306906416017</v>
      </c>
      <c r="K13" s="4">
        <f t="shared" si="2"/>
        <v>0.39967306906416017</v>
      </c>
      <c r="L13" s="4">
        <f t="shared" si="2"/>
        <v>0.39967306906416017</v>
      </c>
      <c r="M13" s="4">
        <f t="shared" si="2"/>
        <v>0.39967306906416017</v>
      </c>
      <c r="O13" s="2"/>
    </row>
    <row r="14" spans="1:15" ht="12.75">
      <c r="A14" s="2" t="s">
        <v>52</v>
      </c>
      <c r="B14" s="26">
        <f>+B5+B7-B12</f>
        <v>22268</v>
      </c>
      <c r="C14" s="26">
        <f aca="true" t="shared" si="3" ref="C14:I14">+C5+C7-C12</f>
        <v>22268</v>
      </c>
      <c r="D14" s="26">
        <f t="shared" si="3"/>
        <v>22268</v>
      </c>
      <c r="E14" s="26">
        <f t="shared" si="3"/>
        <v>22268</v>
      </c>
      <c r="F14" s="26">
        <f t="shared" si="3"/>
        <v>22268</v>
      </c>
      <c r="G14" s="26">
        <f t="shared" si="3"/>
        <v>22268</v>
      </c>
      <c r="H14" s="26">
        <f t="shared" si="3"/>
        <v>22268</v>
      </c>
      <c r="I14" s="26">
        <f t="shared" si="3"/>
        <v>22268</v>
      </c>
      <c r="J14" s="26">
        <f>+J5+J7-J12</f>
        <v>22268</v>
      </c>
      <c r="K14" s="26">
        <f>+K5+K7-K12</f>
        <v>22268</v>
      </c>
      <c r="L14" s="26">
        <f>+L5+L7-L12</f>
        <v>22268</v>
      </c>
      <c r="M14" s="26">
        <f>+M5+M7-M12</f>
        <v>22268</v>
      </c>
      <c r="O14" s="2"/>
    </row>
    <row r="15" spans="1:15" ht="12.75">
      <c r="A15" s="2" t="s">
        <v>20</v>
      </c>
      <c r="B15" s="26">
        <f aca="true" t="shared" si="4" ref="B15:I15">+B8-B12</f>
        <v>139582</v>
      </c>
      <c r="C15" s="26">
        <f t="shared" si="4"/>
        <v>142434</v>
      </c>
      <c r="D15" s="26">
        <f t="shared" si="4"/>
        <v>145363</v>
      </c>
      <c r="E15" s="26">
        <f t="shared" si="4"/>
        <v>146543</v>
      </c>
      <c r="F15" s="26">
        <f t="shared" si="4"/>
        <v>148226</v>
      </c>
      <c r="G15" s="26">
        <f t="shared" si="4"/>
        <v>149389</v>
      </c>
      <c r="H15" s="26">
        <f t="shared" si="4"/>
        <v>136342</v>
      </c>
      <c r="I15" s="26">
        <f t="shared" si="4"/>
        <v>136533</v>
      </c>
      <c r="J15" s="26">
        <f>+J8-J12</f>
        <v>132695</v>
      </c>
      <c r="K15" s="26">
        <f>+K8-K12</f>
        <v>132816</v>
      </c>
      <c r="L15" s="26">
        <f>+L8-L12</f>
        <v>128651</v>
      </c>
      <c r="M15" s="26">
        <f>+M8-M12</f>
        <v>125394</v>
      </c>
      <c r="O15" s="2"/>
    </row>
    <row r="16" spans="1:15" ht="12.75">
      <c r="A16" s="2" t="s">
        <v>9</v>
      </c>
      <c r="B16" s="25">
        <v>7125</v>
      </c>
      <c r="C16" s="25">
        <v>7125</v>
      </c>
      <c r="D16" s="25">
        <v>7125</v>
      </c>
      <c r="E16" s="26">
        <v>7125</v>
      </c>
      <c r="F16" s="26">
        <v>7125</v>
      </c>
      <c r="G16" s="26">
        <v>7125</v>
      </c>
      <c r="H16" s="26">
        <v>7125</v>
      </c>
      <c r="I16" s="26">
        <v>7125</v>
      </c>
      <c r="J16" s="26">
        <v>7125</v>
      </c>
      <c r="K16" s="26">
        <v>7125</v>
      </c>
      <c r="L16" s="26">
        <v>7125</v>
      </c>
      <c r="M16" s="26">
        <v>7125</v>
      </c>
      <c r="O16" s="2"/>
    </row>
    <row r="17" spans="1:15" ht="12.75">
      <c r="A17" s="2" t="s">
        <v>21</v>
      </c>
      <c r="B17" s="5">
        <f aca="true" t="shared" si="5" ref="B17:M17">+B16/B12</f>
        <v>0.02911728647323253</v>
      </c>
      <c r="C17" s="5">
        <f t="shared" si="5"/>
        <v>0.02911728647323253</v>
      </c>
      <c r="D17" s="5">
        <f t="shared" si="5"/>
        <v>0.02911728647323253</v>
      </c>
      <c r="E17" s="5">
        <f t="shared" si="5"/>
        <v>0.02911728647323253</v>
      </c>
      <c r="F17" s="5">
        <f t="shared" si="5"/>
        <v>0.02911728647323253</v>
      </c>
      <c r="G17" s="5">
        <f t="shared" si="5"/>
        <v>0.02911728647323253</v>
      </c>
      <c r="H17" s="5">
        <f t="shared" si="5"/>
        <v>0.02911728647323253</v>
      </c>
      <c r="I17" s="5">
        <f t="shared" si="5"/>
        <v>0.02911728647323253</v>
      </c>
      <c r="J17" s="5">
        <f t="shared" si="5"/>
        <v>0.02911728647323253</v>
      </c>
      <c r="K17" s="5">
        <f t="shared" si="5"/>
        <v>0.02911728647323253</v>
      </c>
      <c r="L17" s="5">
        <f t="shared" si="5"/>
        <v>0.02911728647323253</v>
      </c>
      <c r="M17" s="5">
        <f t="shared" si="5"/>
        <v>0.02911728647323253</v>
      </c>
      <c r="O17" s="2"/>
    </row>
    <row r="18" spans="1:15" ht="12.75">
      <c r="A18" s="2" t="s">
        <v>32</v>
      </c>
      <c r="B18" s="5">
        <v>0.2481</v>
      </c>
      <c r="C18" s="4">
        <v>0.2388</v>
      </c>
      <c r="D18" s="4">
        <v>0.2418</v>
      </c>
      <c r="E18" s="7">
        <v>0.2436</v>
      </c>
      <c r="F18" s="7">
        <v>0.2495</v>
      </c>
      <c r="G18" s="7">
        <v>0.2556</v>
      </c>
      <c r="H18" s="7">
        <v>0.2633</v>
      </c>
      <c r="I18" s="7">
        <v>0.2708</v>
      </c>
      <c r="J18" s="7">
        <v>0.2735</v>
      </c>
      <c r="K18" s="7">
        <v>0.2782</v>
      </c>
      <c r="L18" s="7">
        <v>0.2849</v>
      </c>
      <c r="M18" s="7">
        <v>0.2898</v>
      </c>
      <c r="O18" s="2"/>
    </row>
    <row r="19" spans="1:15" ht="12.75">
      <c r="A19" s="2" t="s">
        <v>33</v>
      </c>
      <c r="B19" s="4">
        <v>0.0688</v>
      </c>
      <c r="C19" s="4">
        <v>0.0631</v>
      </c>
      <c r="D19" s="4">
        <v>0.0687</v>
      </c>
      <c r="E19" s="7">
        <v>0.069</v>
      </c>
      <c r="F19" s="7">
        <v>0.0766</v>
      </c>
      <c r="G19" s="7">
        <v>0.0806</v>
      </c>
      <c r="H19" s="7">
        <v>0.0878</v>
      </c>
      <c r="I19" s="7">
        <v>0.0924</v>
      </c>
      <c r="J19" s="7">
        <v>0.0835</v>
      </c>
      <c r="K19" s="7">
        <v>0.0916</v>
      </c>
      <c r="L19" s="7">
        <v>0.1018</v>
      </c>
      <c r="M19" s="7">
        <v>0.0989</v>
      </c>
      <c r="O19" s="2"/>
    </row>
    <row r="20" spans="1:15" ht="12.75">
      <c r="A20" s="2" t="s">
        <v>3</v>
      </c>
      <c r="B20" s="3">
        <f>SUM(B49:B58)</f>
        <v>3340</v>
      </c>
      <c r="C20" s="3">
        <f aca="true" t="shared" si="6" ref="C20:L20">SUM(C49:C58)</f>
        <v>4437</v>
      </c>
      <c r="D20" s="3">
        <f t="shared" si="6"/>
        <v>4164</v>
      </c>
      <c r="E20" s="3">
        <f t="shared" si="6"/>
        <v>3020</v>
      </c>
      <c r="F20" s="3">
        <f t="shared" si="6"/>
        <v>3859</v>
      </c>
      <c r="G20" s="3">
        <f t="shared" si="6"/>
        <v>2445</v>
      </c>
      <c r="H20" s="3">
        <f t="shared" si="6"/>
        <v>2020</v>
      </c>
      <c r="I20" s="3">
        <f t="shared" si="6"/>
        <v>1731</v>
      </c>
      <c r="J20" s="3">
        <f t="shared" si="6"/>
        <v>1851</v>
      </c>
      <c r="K20" s="3">
        <f t="shared" si="6"/>
        <v>1800</v>
      </c>
      <c r="L20" s="3">
        <f t="shared" si="6"/>
        <v>1853</v>
      </c>
      <c r="M20" s="3">
        <f>SUM(M49:M58)</f>
        <v>1207</v>
      </c>
      <c r="O20" s="2"/>
    </row>
    <row r="21" spans="1:15" ht="12.75">
      <c r="A21" s="2" t="s">
        <v>14</v>
      </c>
      <c r="B21" s="5">
        <f>+B20/382317</f>
        <v>0.008736205818731576</v>
      </c>
      <c r="C21" s="5">
        <f aca="true" t="shared" si="7" ref="C21:M21">+C20/B8</f>
        <v>0.011546208253313973</v>
      </c>
      <c r="D21" s="5">
        <f t="shared" si="7"/>
        <v>0.010755965634638136</v>
      </c>
      <c r="E21" s="5">
        <f t="shared" si="7"/>
        <v>0.007742339058049597</v>
      </c>
      <c r="F21" s="5">
        <f t="shared" si="7"/>
        <v>0.009863435256349634</v>
      </c>
      <c r="G21" s="5">
        <f t="shared" si="7"/>
        <v>0.006222545721077251</v>
      </c>
      <c r="H21" s="5">
        <f t="shared" si="7"/>
        <v>0.005125745707187971</v>
      </c>
      <c r="I21" s="5">
        <f t="shared" si="7"/>
        <v>0.0045428063048167915</v>
      </c>
      <c r="J21" s="5">
        <f t="shared" si="7"/>
        <v>0.004855298465767654</v>
      </c>
      <c r="K21" s="5">
        <f t="shared" si="7"/>
        <v>0.0047695385471455635</v>
      </c>
      <c r="L21" s="5">
        <f t="shared" si="7"/>
        <v>0.0049084012333252105</v>
      </c>
      <c r="M21" s="5">
        <f t="shared" si="7"/>
        <v>0.003232882729656543</v>
      </c>
      <c r="O21" s="2"/>
    </row>
    <row r="22" spans="1:15" ht="12.75">
      <c r="A22" s="2" t="s">
        <v>4</v>
      </c>
      <c r="B22" s="5">
        <f>1-(1-B20/382317)^4</f>
        <v>0.03448955673140808</v>
      </c>
      <c r="C22" s="5">
        <f aca="true" t="shared" si="8" ref="C22:K22">1-(1-C20/B8)^4</f>
        <v>0.04539108281776394</v>
      </c>
      <c r="D22" s="5">
        <f t="shared" si="8"/>
        <v>0.04233468183872635</v>
      </c>
      <c r="E22" s="5">
        <f t="shared" si="8"/>
        <v>0.03061154617573103</v>
      </c>
      <c r="F22" s="5">
        <f t="shared" si="8"/>
        <v>0.03887384578034314</v>
      </c>
      <c r="G22" s="5">
        <f t="shared" si="8"/>
        <v>0.02465882468331393</v>
      </c>
      <c r="H22" s="5">
        <f t="shared" si="8"/>
        <v>0.020345881204522742</v>
      </c>
      <c r="I22" s="5">
        <f t="shared" si="8"/>
        <v>0.01804777725983342</v>
      </c>
      <c r="J22" s="5">
        <f t="shared" si="8"/>
        <v>0.01928020760192295</v>
      </c>
      <c r="K22" s="5">
        <f t="shared" si="8"/>
        <v>0.018942096682723397</v>
      </c>
      <c r="L22" s="5">
        <f>1-(1-L20/K8)^4</f>
        <v>0.019489522957569116</v>
      </c>
      <c r="M22" s="5">
        <f>1-(1-M20/L8)^4</f>
        <v>0.012868956779222063</v>
      </c>
      <c r="O22" s="2"/>
    </row>
    <row r="23" spans="1:15" ht="12.75">
      <c r="A23" s="2" t="s">
        <v>5</v>
      </c>
      <c r="B23" s="29" t="s">
        <v>17</v>
      </c>
      <c r="C23" s="29" t="s">
        <v>17</v>
      </c>
      <c r="D23" s="29" t="s">
        <v>17</v>
      </c>
      <c r="E23" s="29" t="s">
        <v>17</v>
      </c>
      <c r="F23" s="29" t="s">
        <v>17</v>
      </c>
      <c r="G23" s="29" t="s">
        <v>17</v>
      </c>
      <c r="H23" s="29" t="s">
        <v>17</v>
      </c>
      <c r="I23" s="29" t="s">
        <v>17</v>
      </c>
      <c r="J23" s="29" t="s">
        <v>17</v>
      </c>
      <c r="K23" s="29" t="s">
        <v>17</v>
      </c>
      <c r="L23" s="29" t="s">
        <v>17</v>
      </c>
      <c r="M23" s="29" t="s">
        <v>17</v>
      </c>
      <c r="O23" s="2"/>
    </row>
    <row r="24" spans="1:15" ht="12.75">
      <c r="A24" s="2" t="s">
        <v>6</v>
      </c>
      <c r="B24" s="3">
        <v>3334</v>
      </c>
      <c r="C24" s="3">
        <v>2181</v>
      </c>
      <c r="D24" s="3">
        <v>2482</v>
      </c>
      <c r="E24" s="26">
        <v>3532</v>
      </c>
      <c r="F24" s="26">
        <v>3519</v>
      </c>
      <c r="G24" s="26">
        <v>4882</v>
      </c>
      <c r="H24" s="26">
        <v>5634</v>
      </c>
      <c r="I24" s="26">
        <v>5398</v>
      </c>
      <c r="J24" s="26">
        <v>4877</v>
      </c>
      <c r="K24" s="26">
        <v>5185</v>
      </c>
      <c r="L24" s="26">
        <v>5060</v>
      </c>
      <c r="M24" s="26">
        <v>5330</v>
      </c>
      <c r="O24" s="2"/>
    </row>
    <row r="25" spans="1:15" ht="12.75">
      <c r="A25" s="2" t="s">
        <v>13</v>
      </c>
      <c r="B25" s="5">
        <v>0</v>
      </c>
      <c r="C25" s="5">
        <f aca="true" t="shared" si="9" ref="C25:M25">+C24/B8</f>
        <v>0.005675519540337565</v>
      </c>
      <c r="D25" s="5">
        <f t="shared" si="9"/>
        <v>0.006411216787985555</v>
      </c>
      <c r="E25" s="5">
        <f t="shared" si="9"/>
        <v>0.009054947534116283</v>
      </c>
      <c r="F25" s="5">
        <f t="shared" si="9"/>
        <v>0.008994410123631605</v>
      </c>
      <c r="G25" s="5">
        <f t="shared" si="9"/>
        <v>0.012424731374355477</v>
      </c>
      <c r="H25" s="5">
        <f t="shared" si="9"/>
        <v>0.014296263026879715</v>
      </c>
      <c r="I25" s="5">
        <f t="shared" si="9"/>
        <v>0.014166417350318337</v>
      </c>
      <c r="J25" s="5">
        <f t="shared" si="9"/>
        <v>0.01279270157620143</v>
      </c>
      <c r="K25" s="5">
        <f t="shared" si="9"/>
        <v>0.013738920759416526</v>
      </c>
      <c r="L25" s="5">
        <f t="shared" si="9"/>
        <v>0.013403405418578285</v>
      </c>
      <c r="M25" s="5">
        <f t="shared" si="9"/>
        <v>0.01427611014835905</v>
      </c>
      <c r="O25" s="2"/>
    </row>
    <row r="26" spans="1:15" ht="12.75">
      <c r="A26" s="2" t="s">
        <v>48</v>
      </c>
      <c r="B26" s="4">
        <v>0.7149</v>
      </c>
      <c r="C26" s="4">
        <v>0.6466</v>
      </c>
      <c r="D26" s="4">
        <v>0.581</v>
      </c>
      <c r="E26" s="6">
        <v>0.5214</v>
      </c>
      <c r="F26" s="6">
        <v>0.4641</v>
      </c>
      <c r="G26" s="6">
        <v>0.413</v>
      </c>
      <c r="H26" s="7">
        <v>0.369</v>
      </c>
      <c r="I26" s="7">
        <v>0.331</v>
      </c>
      <c r="J26" s="7">
        <v>0.2963</v>
      </c>
      <c r="K26" s="7">
        <v>0.2638</v>
      </c>
      <c r="L26" s="7">
        <v>0.2324</v>
      </c>
      <c r="M26" s="7">
        <v>0.2075</v>
      </c>
      <c r="O26" s="2"/>
    </row>
    <row r="27" spans="1:15" ht="12.75">
      <c r="A27" s="2" t="s">
        <v>49</v>
      </c>
      <c r="B27" s="4">
        <v>0.117</v>
      </c>
      <c r="C27" s="4">
        <v>0.1278</v>
      </c>
      <c r="D27" s="4">
        <v>0.118</v>
      </c>
      <c r="E27" s="6">
        <v>0.2005</v>
      </c>
      <c r="F27" s="6">
        <v>0.2283</v>
      </c>
      <c r="G27" s="6">
        <v>0.2038</v>
      </c>
      <c r="H27" s="7">
        <v>0.1945</v>
      </c>
      <c r="I27" s="7">
        <v>0.168</v>
      </c>
      <c r="J27" s="7">
        <v>0.1541</v>
      </c>
      <c r="K27" s="7">
        <v>0.1355</v>
      </c>
      <c r="L27" s="7">
        <v>0.1173</v>
      </c>
      <c r="M27" s="7">
        <v>0.1624</v>
      </c>
      <c r="O27" s="2"/>
    </row>
    <row r="28" spans="1:15" ht="12.75">
      <c r="A28" s="2" t="s">
        <v>50</v>
      </c>
      <c r="B28" s="4">
        <v>0.0346</v>
      </c>
      <c r="C28" s="4">
        <v>0.0879</v>
      </c>
      <c r="D28" s="4">
        <v>0.1519</v>
      </c>
      <c r="E28" s="6">
        <v>0.2091</v>
      </c>
      <c r="F28" s="6">
        <v>0.2218</v>
      </c>
      <c r="G28" s="6">
        <v>0.2876</v>
      </c>
      <c r="H28" s="7">
        <v>0.3126</v>
      </c>
      <c r="I28" s="7">
        <v>0.3243</v>
      </c>
      <c r="J28" s="7">
        <v>0.3846</v>
      </c>
      <c r="K28" s="7">
        <v>0.4011</v>
      </c>
      <c r="L28" s="7">
        <v>0.4299</v>
      </c>
      <c r="M28" s="7">
        <v>0.428</v>
      </c>
      <c r="O28" s="2"/>
    </row>
    <row r="29" spans="1:15" ht="12.75">
      <c r="A29" s="2" t="s">
        <v>51</v>
      </c>
      <c r="B29" s="4">
        <v>0.0224</v>
      </c>
      <c r="C29" s="4">
        <v>0.0276</v>
      </c>
      <c r="D29" s="4">
        <v>0.0297</v>
      </c>
      <c r="E29" s="6">
        <v>0.0304</v>
      </c>
      <c r="F29" s="6">
        <v>0.0378</v>
      </c>
      <c r="G29" s="6">
        <v>0.0497</v>
      </c>
      <c r="H29" s="7">
        <v>0.0483</v>
      </c>
      <c r="I29" s="7">
        <v>0.0372</v>
      </c>
      <c r="J29" s="7">
        <v>0.0246</v>
      </c>
      <c r="K29" s="7">
        <v>0.0173</v>
      </c>
      <c r="L29" s="7">
        <v>0.0629</v>
      </c>
      <c r="M29" s="7">
        <v>0.0544</v>
      </c>
      <c r="O29" s="2"/>
    </row>
    <row r="30" spans="1:15" ht="12.75">
      <c r="A30" s="2" t="s">
        <v>47</v>
      </c>
      <c r="B30" s="4">
        <f>1-B29-B28-B27-B26</f>
        <v>0.11110000000000009</v>
      </c>
      <c r="C30" s="4">
        <f aca="true" t="shared" si="10" ref="C30:M30">1-C29-C28-C27-C26</f>
        <v>0.11010000000000009</v>
      </c>
      <c r="D30" s="4">
        <f t="shared" si="10"/>
        <v>0.11940000000000006</v>
      </c>
      <c r="E30" s="4">
        <f t="shared" si="10"/>
        <v>0.03859999999999997</v>
      </c>
      <c r="F30" s="4">
        <f t="shared" si="10"/>
        <v>0.04799999999999999</v>
      </c>
      <c r="G30" s="4">
        <f t="shared" si="10"/>
        <v>0.04590000000000011</v>
      </c>
      <c r="H30" s="4">
        <f t="shared" si="10"/>
        <v>0.0756</v>
      </c>
      <c r="I30" s="4">
        <f t="shared" si="10"/>
        <v>0.1395</v>
      </c>
      <c r="J30" s="4">
        <f t="shared" si="10"/>
        <v>0.14039999999999997</v>
      </c>
      <c r="K30" s="4">
        <f t="shared" si="10"/>
        <v>0.18230000000000002</v>
      </c>
      <c r="L30" s="4">
        <f t="shared" si="10"/>
        <v>0.15750000000000008</v>
      </c>
      <c r="M30" s="4">
        <f t="shared" si="10"/>
        <v>0.14770000000000008</v>
      </c>
      <c r="O30" s="2"/>
    </row>
    <row r="31" spans="1:15" ht="12.75">
      <c r="A31" s="2" t="s">
        <v>7</v>
      </c>
      <c r="B31" s="12">
        <v>0.1191</v>
      </c>
      <c r="C31" s="12">
        <v>0.1174</v>
      </c>
      <c r="D31" s="12">
        <v>0.1147</v>
      </c>
      <c r="E31" s="7">
        <v>0.1084</v>
      </c>
      <c r="F31" s="7">
        <v>0.1051</v>
      </c>
      <c r="G31" s="7">
        <v>0.1043</v>
      </c>
      <c r="H31" s="7">
        <v>0.1014</v>
      </c>
      <c r="I31" s="7">
        <v>0.0974</v>
      </c>
      <c r="J31" s="7">
        <v>0.0911</v>
      </c>
      <c r="K31" s="7">
        <v>0.0881</v>
      </c>
      <c r="L31" s="7">
        <v>0.0804</v>
      </c>
      <c r="M31" s="7">
        <v>0.0774</v>
      </c>
      <c r="O31" s="2"/>
    </row>
    <row r="32" spans="1:15" ht="12.75">
      <c r="A32" s="2" t="s">
        <v>24</v>
      </c>
      <c r="B32" s="32">
        <v>11.77</v>
      </c>
      <c r="C32" s="32">
        <v>11.84</v>
      </c>
      <c r="D32" s="32">
        <v>12.01</v>
      </c>
      <c r="E32" s="33">
        <v>11.76</v>
      </c>
      <c r="F32" s="33">
        <v>11.63</v>
      </c>
      <c r="G32" s="33">
        <v>12.04</v>
      </c>
      <c r="H32" s="33">
        <v>11.9</v>
      </c>
      <c r="I32" s="33">
        <v>12.87</v>
      </c>
      <c r="J32" s="33">
        <v>13.164</v>
      </c>
      <c r="K32" s="33">
        <v>13.47</v>
      </c>
      <c r="L32" s="33">
        <v>12.79</v>
      </c>
      <c r="M32" s="33">
        <v>12.36</v>
      </c>
      <c r="O32" s="2"/>
    </row>
    <row r="33" spans="1:15" ht="12.75">
      <c r="A33" s="2" t="s">
        <v>25</v>
      </c>
      <c r="B33" s="12">
        <v>0.637</v>
      </c>
      <c r="C33" s="12">
        <v>0.6499</v>
      </c>
      <c r="D33" s="12">
        <v>0.659</v>
      </c>
      <c r="E33" s="7">
        <v>0.688</v>
      </c>
      <c r="F33" s="7">
        <v>0.6952</v>
      </c>
      <c r="G33" s="7">
        <v>0.7036</v>
      </c>
      <c r="H33" s="7">
        <v>0.7221</v>
      </c>
      <c r="I33" s="7">
        <v>0.7156</v>
      </c>
      <c r="J33" s="7">
        <v>0.7278</v>
      </c>
      <c r="K33" s="7">
        <v>0.7255</v>
      </c>
      <c r="L33" s="7">
        <v>0.7472</v>
      </c>
      <c r="M33" s="7">
        <v>0.761</v>
      </c>
      <c r="O33" s="2"/>
    </row>
    <row r="34" spans="1:15" ht="12.75">
      <c r="A34" s="2" t="s">
        <v>36</v>
      </c>
      <c r="B34" s="12">
        <v>0.363</v>
      </c>
      <c r="C34" s="12">
        <v>0.3501</v>
      </c>
      <c r="D34" s="12">
        <v>0.341</v>
      </c>
      <c r="E34" s="7">
        <v>0.312</v>
      </c>
      <c r="F34" s="7">
        <v>0.3048</v>
      </c>
      <c r="G34" s="7">
        <v>0.2964</v>
      </c>
      <c r="H34" s="7">
        <v>0.2779</v>
      </c>
      <c r="I34" s="7">
        <v>0.2844</v>
      </c>
      <c r="J34" s="7">
        <v>0.2722</v>
      </c>
      <c r="K34" s="7">
        <v>0.2745</v>
      </c>
      <c r="L34" s="7">
        <v>0.2528</v>
      </c>
      <c r="M34" s="7">
        <v>0.239</v>
      </c>
      <c r="O34" s="2"/>
    </row>
    <row r="35" spans="1:15" ht="12.75">
      <c r="A35" s="2"/>
      <c r="B35" s="3"/>
      <c r="C35" s="3"/>
      <c r="D35" s="3"/>
      <c r="O35" s="2"/>
    </row>
    <row r="36" spans="1:15" ht="12.75">
      <c r="A36" s="37" t="s">
        <v>27</v>
      </c>
      <c r="B36" s="3"/>
      <c r="C36" s="3"/>
      <c r="D36" s="3"/>
      <c r="O36" s="37"/>
    </row>
    <row r="37" spans="1:15" ht="12.75">
      <c r="A37" s="2" t="s">
        <v>28</v>
      </c>
      <c r="B37" s="4">
        <v>0.8416</v>
      </c>
      <c r="C37" s="4">
        <v>0.8362</v>
      </c>
      <c r="D37" s="4">
        <v>0.8313</v>
      </c>
      <c r="E37" s="7">
        <v>0.8253</v>
      </c>
      <c r="F37" s="7">
        <v>0.8256</v>
      </c>
      <c r="G37" s="7">
        <v>0.8229</v>
      </c>
      <c r="H37" s="7">
        <v>0.8248</v>
      </c>
      <c r="I37" s="7">
        <v>0.8234</v>
      </c>
      <c r="J37" s="7">
        <v>0.8272</v>
      </c>
      <c r="K37" s="7">
        <v>0.8329</v>
      </c>
      <c r="L37" s="7">
        <v>0.8383</v>
      </c>
      <c r="M37" s="7">
        <v>0.8403</v>
      </c>
      <c r="N37" s="7"/>
      <c r="O37" s="2"/>
    </row>
    <row r="38" spans="1:15" ht="12.75">
      <c r="A38" s="2" t="s">
        <v>10</v>
      </c>
      <c r="B38" s="5">
        <v>0.9499</v>
      </c>
      <c r="C38" s="4">
        <v>0.9562</v>
      </c>
      <c r="D38" s="4">
        <v>0.9579</v>
      </c>
      <c r="E38" s="4">
        <v>0.9756</v>
      </c>
      <c r="F38" s="7">
        <v>0.9852</v>
      </c>
      <c r="G38" s="7">
        <v>0.9845</v>
      </c>
      <c r="H38" s="7">
        <v>0.9845</v>
      </c>
      <c r="I38" s="7">
        <v>0.9784</v>
      </c>
      <c r="J38" s="7">
        <v>0.9774</v>
      </c>
      <c r="K38" s="7">
        <v>0.9746</v>
      </c>
      <c r="L38" s="7">
        <v>0.9774</v>
      </c>
      <c r="M38" s="7">
        <v>0.9809</v>
      </c>
      <c r="N38" s="7"/>
      <c r="O38" s="2"/>
    </row>
    <row r="39" spans="1:15" ht="12.75">
      <c r="A39" s="2" t="s">
        <v>11</v>
      </c>
      <c r="B39" s="5">
        <v>0.9812</v>
      </c>
      <c r="C39" s="4">
        <v>0.9807</v>
      </c>
      <c r="D39" s="4">
        <v>0.9849</v>
      </c>
      <c r="E39" s="7">
        <v>0.9747</v>
      </c>
      <c r="F39" s="7">
        <v>0.9702</v>
      </c>
      <c r="G39" s="7">
        <v>0.9635</v>
      </c>
      <c r="H39" s="7">
        <v>0.9715</v>
      </c>
      <c r="I39" s="7">
        <v>0.9626</v>
      </c>
      <c r="J39" s="7">
        <v>0.9613</v>
      </c>
      <c r="K39" s="7">
        <v>0.9562</v>
      </c>
      <c r="L39" s="7">
        <v>0.959</v>
      </c>
      <c r="M39" s="7">
        <v>0.9493</v>
      </c>
      <c r="N39" s="7"/>
      <c r="O39" s="2"/>
    </row>
    <row r="40" spans="1:15" ht="12.75">
      <c r="A40" s="2" t="s">
        <v>12</v>
      </c>
      <c r="B40" s="5">
        <v>0.9468</v>
      </c>
      <c r="C40" s="4">
        <v>0.9496</v>
      </c>
      <c r="D40" s="4">
        <v>0.9488</v>
      </c>
      <c r="E40" s="7">
        <v>0.9547</v>
      </c>
      <c r="F40" s="7">
        <v>0.9598</v>
      </c>
      <c r="G40" s="7">
        <v>0.9689</v>
      </c>
      <c r="H40" s="7">
        <v>0.9658</v>
      </c>
      <c r="I40" s="7">
        <v>0.9587</v>
      </c>
      <c r="J40" s="7">
        <v>0.9374</v>
      </c>
      <c r="K40" s="7">
        <v>0.9158</v>
      </c>
      <c r="L40" s="7">
        <v>0.9774</v>
      </c>
      <c r="M40" s="7">
        <v>0.9705</v>
      </c>
      <c r="N40" s="7"/>
      <c r="O40" s="2"/>
    </row>
    <row r="41" spans="1:15" ht="12.75">
      <c r="A41" s="2"/>
      <c r="B41" s="9"/>
      <c r="C41" s="5"/>
      <c r="D41" s="8"/>
      <c r="O41" s="2"/>
    </row>
    <row r="42" spans="1:15" ht="12.75">
      <c r="A42" s="37" t="s">
        <v>26</v>
      </c>
      <c r="B42" s="9"/>
      <c r="C42" s="5"/>
      <c r="D42" s="9"/>
      <c r="O42" s="37"/>
    </row>
    <row r="43" spans="1:15" ht="12.75">
      <c r="A43" s="2" t="s">
        <v>28</v>
      </c>
      <c r="B43" s="5">
        <v>0.1181</v>
      </c>
      <c r="C43" s="4">
        <v>0.1236</v>
      </c>
      <c r="D43" s="4">
        <v>0.1292</v>
      </c>
      <c r="E43" s="7">
        <v>0.1347</v>
      </c>
      <c r="F43" s="7">
        <v>0.1366</v>
      </c>
      <c r="G43" s="7">
        <v>0.1418</v>
      </c>
      <c r="H43" s="7">
        <v>0.1397</v>
      </c>
      <c r="I43" s="7">
        <v>0.1401</v>
      </c>
      <c r="J43" s="7">
        <v>0.1369</v>
      </c>
      <c r="K43" s="7">
        <v>0.134</v>
      </c>
      <c r="L43" s="7">
        <v>0.1272</v>
      </c>
      <c r="M43" s="7">
        <v>0.1239</v>
      </c>
      <c r="N43" s="7"/>
      <c r="O43" s="2"/>
    </row>
    <row r="44" spans="1:15" ht="12.75">
      <c r="A44" s="2" t="s">
        <v>10</v>
      </c>
      <c r="B44" s="5">
        <v>0.0295</v>
      </c>
      <c r="C44" s="4">
        <v>0.0286</v>
      </c>
      <c r="D44" s="4">
        <v>0.0291</v>
      </c>
      <c r="E44" s="7">
        <v>0.0151</v>
      </c>
      <c r="F44" s="7">
        <v>0.0051</v>
      </c>
      <c r="G44" s="7">
        <v>0.0079</v>
      </c>
      <c r="H44" s="7">
        <v>0.0072</v>
      </c>
      <c r="I44" s="7">
        <v>0.011</v>
      </c>
      <c r="J44" s="7">
        <v>0.0111</v>
      </c>
      <c r="K44" s="7">
        <v>0.0132</v>
      </c>
      <c r="L44" s="7">
        <v>0.0135</v>
      </c>
      <c r="M44" s="7">
        <v>0.0077</v>
      </c>
      <c r="N44" s="7"/>
      <c r="O44" s="2"/>
    </row>
    <row r="45" spans="1:15" ht="12.75">
      <c r="A45" s="2" t="s">
        <v>11</v>
      </c>
      <c r="B45" s="5">
        <v>0.0098</v>
      </c>
      <c r="C45" s="4">
        <v>0.0067</v>
      </c>
      <c r="D45" s="4">
        <v>0.0034</v>
      </c>
      <c r="E45" s="7">
        <v>0.0052</v>
      </c>
      <c r="F45" s="7">
        <v>0.0059</v>
      </c>
      <c r="G45" s="7">
        <v>0.0095</v>
      </c>
      <c r="H45" s="7">
        <v>0.0108</v>
      </c>
      <c r="I45" s="7">
        <v>0.0103</v>
      </c>
      <c r="J45" s="7">
        <v>0.0111</v>
      </c>
      <c r="K45" s="7">
        <v>0.0185</v>
      </c>
      <c r="L45" s="7">
        <v>0.0168</v>
      </c>
      <c r="M45" s="7">
        <v>0.019</v>
      </c>
      <c r="N45" s="7"/>
      <c r="O45" s="2"/>
    </row>
    <row r="46" spans="1:15" ht="12.75">
      <c r="A46" s="2" t="s">
        <v>12</v>
      </c>
      <c r="B46" s="5">
        <v>0.035</v>
      </c>
      <c r="C46" s="4">
        <v>0.0327</v>
      </c>
      <c r="D46" s="4">
        <v>0.0347</v>
      </c>
      <c r="E46" s="7">
        <v>0.0305</v>
      </c>
      <c r="F46" s="7">
        <v>0.0257</v>
      </c>
      <c r="G46" s="7">
        <v>0.0212</v>
      </c>
      <c r="H46" s="7">
        <v>0.0237</v>
      </c>
      <c r="I46" s="7">
        <v>0.0298</v>
      </c>
      <c r="J46" s="7">
        <v>0.0483</v>
      </c>
      <c r="K46" s="7">
        <v>0.0658</v>
      </c>
      <c r="L46" s="7">
        <v>0.0164</v>
      </c>
      <c r="M46" s="7">
        <v>0.0192</v>
      </c>
      <c r="N46" s="7"/>
      <c r="O46" s="2"/>
    </row>
    <row r="47" spans="1:15" ht="12.75">
      <c r="A47" s="2"/>
      <c r="B47" s="5"/>
      <c r="C47" s="4"/>
      <c r="D47" s="4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</row>
    <row r="48" spans="1:15" ht="12.75">
      <c r="A48" s="37" t="s">
        <v>53</v>
      </c>
      <c r="B48" s="5"/>
      <c r="C48" s="4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37"/>
    </row>
    <row r="49" spans="1:15" ht="12.75">
      <c r="A49" s="2" t="s">
        <v>28</v>
      </c>
      <c r="B49" s="3">
        <v>2057</v>
      </c>
      <c r="C49" s="25">
        <v>2850</v>
      </c>
      <c r="D49" s="25">
        <v>2953</v>
      </c>
      <c r="E49" s="27">
        <v>1182</v>
      </c>
      <c r="F49" s="27">
        <v>1619</v>
      </c>
      <c r="G49" s="27">
        <v>1253</v>
      </c>
      <c r="H49" s="27">
        <v>-13094</v>
      </c>
      <c r="I49" s="27">
        <v>130</v>
      </c>
      <c r="J49" s="27">
        <v>-3932</v>
      </c>
      <c r="K49" s="27">
        <v>25</v>
      </c>
      <c r="L49" s="27">
        <v>-4315</v>
      </c>
      <c r="M49" s="27">
        <v>-3373</v>
      </c>
      <c r="N49" s="27"/>
      <c r="O49" s="2"/>
    </row>
    <row r="50" spans="1:15" ht="12.75">
      <c r="A50" s="2" t="s">
        <v>10</v>
      </c>
      <c r="B50" s="3">
        <v>-90</v>
      </c>
      <c r="C50" s="25">
        <v>-15</v>
      </c>
      <c r="D50" s="25">
        <v>-63</v>
      </c>
      <c r="E50" s="27">
        <v>-52</v>
      </c>
      <c r="F50" s="27">
        <v>42</v>
      </c>
      <c r="G50" s="27">
        <v>-125</v>
      </c>
      <c r="H50" s="27">
        <v>-24</v>
      </c>
      <c r="I50" s="27">
        <v>-46</v>
      </c>
      <c r="J50" s="27">
        <v>59</v>
      </c>
      <c r="K50" s="27">
        <v>13</v>
      </c>
      <c r="L50" s="27">
        <v>21</v>
      </c>
      <c r="M50" s="27">
        <v>32</v>
      </c>
      <c r="N50" s="27"/>
      <c r="O50" s="2"/>
    </row>
    <row r="51" spans="1:15" ht="12.75">
      <c r="A51" s="2" t="s">
        <v>11</v>
      </c>
      <c r="B51" s="3">
        <v>0</v>
      </c>
      <c r="C51" s="25">
        <v>10</v>
      </c>
      <c r="D51" s="25">
        <v>0</v>
      </c>
      <c r="E51" s="27">
        <v>-11</v>
      </c>
      <c r="F51" s="27">
        <v>5</v>
      </c>
      <c r="G51" s="27">
        <v>1</v>
      </c>
      <c r="H51" s="27">
        <v>33</v>
      </c>
      <c r="I51" s="27">
        <v>48</v>
      </c>
      <c r="J51" s="27">
        <v>-2</v>
      </c>
      <c r="K51" s="27">
        <v>23</v>
      </c>
      <c r="L51" s="27">
        <v>62</v>
      </c>
      <c r="M51" s="27">
        <v>40</v>
      </c>
      <c r="N51" s="27"/>
      <c r="O51" s="2"/>
    </row>
    <row r="52" spans="1:15" ht="12.75">
      <c r="A52" s="2" t="s">
        <v>12</v>
      </c>
      <c r="B52" s="3">
        <v>0</v>
      </c>
      <c r="C52" s="25">
        <v>6</v>
      </c>
      <c r="D52" s="25">
        <v>38</v>
      </c>
      <c r="E52" s="27">
        <v>63</v>
      </c>
      <c r="F52" s="27">
        <v>17</v>
      </c>
      <c r="G52" s="27">
        <v>34</v>
      </c>
      <c r="H52" s="27">
        <v>38</v>
      </c>
      <c r="I52" s="27">
        <v>59</v>
      </c>
      <c r="J52" s="27">
        <v>37</v>
      </c>
      <c r="K52" s="27">
        <v>60</v>
      </c>
      <c r="L52" s="27">
        <v>67</v>
      </c>
      <c r="M52" s="27">
        <v>44</v>
      </c>
      <c r="N52" s="27"/>
      <c r="O52" s="2"/>
    </row>
    <row r="53" spans="1:15" ht="12.75">
      <c r="A53" s="2"/>
      <c r="B53" s="5"/>
      <c r="C53" s="4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2"/>
    </row>
    <row r="54" spans="1:15" ht="12.75">
      <c r="A54" s="37" t="s">
        <v>3</v>
      </c>
      <c r="B54" s="5"/>
      <c r="C54" s="4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37"/>
    </row>
    <row r="55" spans="1:15" ht="12.75">
      <c r="A55" s="2" t="s">
        <v>28</v>
      </c>
      <c r="B55" s="3">
        <v>1236</v>
      </c>
      <c r="C55" s="25">
        <v>1203</v>
      </c>
      <c r="D55" s="25">
        <v>783</v>
      </c>
      <c r="E55" s="27">
        <v>1484</v>
      </c>
      <c r="F55" s="27">
        <v>1287</v>
      </c>
      <c r="G55" s="27">
        <v>855</v>
      </c>
      <c r="H55" s="27">
        <v>14721</v>
      </c>
      <c r="I55" s="27">
        <v>1195</v>
      </c>
      <c r="J55" s="27">
        <v>5328</v>
      </c>
      <c r="K55" s="27">
        <v>1439</v>
      </c>
      <c r="L55" s="27">
        <v>5602</v>
      </c>
      <c r="M55" s="27">
        <v>4031</v>
      </c>
      <c r="N55" s="28"/>
      <c r="O55" s="2"/>
    </row>
    <row r="56" spans="1:15" ht="12.75">
      <c r="A56" s="2" t="s">
        <v>10</v>
      </c>
      <c r="B56" s="3">
        <v>137</v>
      </c>
      <c r="C56" s="25">
        <v>383</v>
      </c>
      <c r="D56" s="25">
        <v>453</v>
      </c>
      <c r="E56" s="27">
        <v>354</v>
      </c>
      <c r="F56" s="27">
        <v>769</v>
      </c>
      <c r="G56" s="27">
        <v>345</v>
      </c>
      <c r="H56" s="27">
        <v>295</v>
      </c>
      <c r="I56" s="27">
        <v>296</v>
      </c>
      <c r="J56" s="27">
        <v>315</v>
      </c>
      <c r="K56" s="27">
        <v>190</v>
      </c>
      <c r="L56" s="27">
        <v>274</v>
      </c>
      <c r="M56" s="27">
        <v>383</v>
      </c>
      <c r="N56" s="28"/>
      <c r="O56" s="2"/>
    </row>
    <row r="57" spans="1:15" ht="12.75">
      <c r="A57" s="2" t="s">
        <v>11</v>
      </c>
      <c r="B57" s="3">
        <v>0</v>
      </c>
      <c r="C57" s="25">
        <v>0</v>
      </c>
      <c r="D57" s="25">
        <v>0</v>
      </c>
      <c r="E57" s="27">
        <v>0</v>
      </c>
      <c r="F57" s="27">
        <v>117</v>
      </c>
      <c r="G57" s="27">
        <v>41</v>
      </c>
      <c r="H57" s="27">
        <v>40</v>
      </c>
      <c r="I57" s="27">
        <v>49</v>
      </c>
      <c r="J57" s="27">
        <v>54</v>
      </c>
      <c r="K57" s="27">
        <v>41</v>
      </c>
      <c r="L57" s="27">
        <v>125</v>
      </c>
      <c r="M57" s="27">
        <v>50</v>
      </c>
      <c r="N57" s="28"/>
      <c r="O57" s="2"/>
    </row>
    <row r="58" spans="1:15" ht="12.75">
      <c r="A58" s="2" t="s">
        <v>12</v>
      </c>
      <c r="B58" s="3">
        <v>0</v>
      </c>
      <c r="C58" s="25">
        <v>0</v>
      </c>
      <c r="D58" s="25">
        <v>0</v>
      </c>
      <c r="E58" s="27">
        <v>0</v>
      </c>
      <c r="F58" s="27">
        <v>3</v>
      </c>
      <c r="G58" s="27">
        <v>41</v>
      </c>
      <c r="H58" s="27">
        <v>11</v>
      </c>
      <c r="I58" s="27">
        <v>0</v>
      </c>
      <c r="J58" s="27">
        <v>-8</v>
      </c>
      <c r="K58" s="27">
        <v>9</v>
      </c>
      <c r="L58" s="27">
        <v>17</v>
      </c>
      <c r="M58" s="27">
        <v>0</v>
      </c>
      <c r="N58" s="28"/>
      <c r="O58" s="2"/>
    </row>
    <row r="59" spans="1:15" ht="12.75">
      <c r="A59" s="2"/>
      <c r="B59" s="5"/>
      <c r="C59" s="4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2"/>
    </row>
    <row r="60" spans="1:15" ht="12.75">
      <c r="A60" s="37" t="s">
        <v>34</v>
      </c>
      <c r="B60" s="5"/>
      <c r="C60" s="4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37"/>
    </row>
    <row r="61" spans="1:15" ht="12.75">
      <c r="A61" s="2" t="s">
        <v>28</v>
      </c>
      <c r="B61" s="5">
        <v>0.1852</v>
      </c>
      <c r="C61" s="4">
        <v>0.1788</v>
      </c>
      <c r="D61" s="4">
        <v>0.1777</v>
      </c>
      <c r="E61" s="7">
        <v>0.1777</v>
      </c>
      <c r="F61" s="7">
        <v>0.1772</v>
      </c>
      <c r="G61" s="7">
        <v>0.1764</v>
      </c>
      <c r="H61" s="7">
        <v>0.1741</v>
      </c>
      <c r="I61" s="7">
        <v>0.1718</v>
      </c>
      <c r="J61" s="7">
        <v>0.1691</v>
      </c>
      <c r="K61" s="7">
        <v>0.1666</v>
      </c>
      <c r="L61" s="7">
        <v>0.165</v>
      </c>
      <c r="M61" s="7">
        <v>0.1625</v>
      </c>
      <c r="N61" s="7"/>
      <c r="O61" s="2"/>
    </row>
    <row r="62" spans="1:15" ht="12.75">
      <c r="A62" s="2" t="s">
        <v>10</v>
      </c>
      <c r="B62" s="5">
        <v>0.539</v>
      </c>
      <c r="C62" s="4">
        <v>0.494</v>
      </c>
      <c r="D62" s="4">
        <v>0.4839</v>
      </c>
      <c r="E62" s="7">
        <v>0.4472</v>
      </c>
      <c r="F62" s="7">
        <v>0.4326</v>
      </c>
      <c r="G62" s="7">
        <v>0.4305</v>
      </c>
      <c r="H62" s="7">
        <v>0.4324</v>
      </c>
      <c r="I62" s="7">
        <v>0.4357</v>
      </c>
      <c r="J62" s="7">
        <v>0.4402</v>
      </c>
      <c r="K62" s="7">
        <v>0.4466</v>
      </c>
      <c r="L62" s="7">
        <v>0.4524</v>
      </c>
      <c r="M62" s="7">
        <v>0.4525</v>
      </c>
      <c r="N62" s="7"/>
      <c r="O62" s="2"/>
    </row>
    <row r="63" spans="1:15" ht="12.75">
      <c r="A63" s="2" t="s">
        <v>11</v>
      </c>
      <c r="B63" s="5">
        <v>0.1364</v>
      </c>
      <c r="C63" s="4">
        <v>0.161</v>
      </c>
      <c r="D63" s="4">
        <v>0.204</v>
      </c>
      <c r="E63" s="7">
        <v>0.2389</v>
      </c>
      <c r="F63" s="7">
        <v>0.2722</v>
      </c>
      <c r="G63" s="7">
        <v>0.289</v>
      </c>
      <c r="H63" s="7">
        <v>0.3103</v>
      </c>
      <c r="I63" s="7">
        <v>0.33</v>
      </c>
      <c r="J63" s="7">
        <v>0.3356</v>
      </c>
      <c r="K63" s="7">
        <v>0.3481</v>
      </c>
      <c r="L63" s="7">
        <v>0.3586</v>
      </c>
      <c r="M63" s="7">
        <v>0.3641</v>
      </c>
      <c r="N63" s="7"/>
      <c r="O63" s="2"/>
    </row>
    <row r="64" spans="1:15" ht="12.75">
      <c r="A64" s="2" t="s">
        <v>12</v>
      </c>
      <c r="B64" s="5">
        <v>0.795</v>
      </c>
      <c r="C64" s="4">
        <v>0.7817</v>
      </c>
      <c r="D64" s="4">
        <v>0.7842</v>
      </c>
      <c r="E64" s="7">
        <v>0.7801</v>
      </c>
      <c r="F64" s="7">
        <v>0.7697</v>
      </c>
      <c r="G64" s="7">
        <v>0.7594</v>
      </c>
      <c r="H64" s="7">
        <v>0.7573</v>
      </c>
      <c r="I64" s="7">
        <v>0.7605</v>
      </c>
      <c r="J64" s="7">
        <v>0.7651</v>
      </c>
      <c r="K64" s="7">
        <v>0.7611</v>
      </c>
      <c r="L64" s="7">
        <v>0.7564</v>
      </c>
      <c r="M64" s="7">
        <v>0.7584</v>
      </c>
      <c r="N64" s="7"/>
      <c r="O64" s="2"/>
    </row>
    <row r="65" spans="1:15" ht="12.75">
      <c r="A65" s="2"/>
      <c r="B65" s="5"/>
      <c r="C65" s="4"/>
      <c r="D65" s="4"/>
      <c r="E65" s="7"/>
      <c r="F65" s="7"/>
      <c r="G65" s="7"/>
      <c r="H65" s="7"/>
      <c r="I65" s="7"/>
      <c r="J65" s="7"/>
      <c r="K65" s="7"/>
      <c r="L65" s="7"/>
      <c r="M65" s="7"/>
      <c r="N65" s="7"/>
      <c r="O65" s="2"/>
    </row>
    <row r="66" spans="1:15" ht="12.75">
      <c r="A66" s="37" t="s">
        <v>35</v>
      </c>
      <c r="B66" s="5"/>
      <c r="C66" s="4"/>
      <c r="D66" s="4"/>
      <c r="E66" s="7"/>
      <c r="F66" s="7"/>
      <c r="G66" s="7"/>
      <c r="H66" s="7"/>
      <c r="I66" s="7"/>
      <c r="J66" s="7"/>
      <c r="K66" s="7"/>
      <c r="L66" s="7"/>
      <c r="M66" s="7"/>
      <c r="N66" s="7"/>
      <c r="O66" s="37"/>
    </row>
    <row r="67" spans="1:15" ht="12.75">
      <c r="A67" s="2" t="s">
        <v>28</v>
      </c>
      <c r="B67" s="5">
        <v>0.1741</v>
      </c>
      <c r="C67" s="4">
        <v>0.1783</v>
      </c>
      <c r="D67" s="4">
        <v>0.1783</v>
      </c>
      <c r="E67" s="7">
        <v>0.1773</v>
      </c>
      <c r="F67" s="7">
        <v>0.1771</v>
      </c>
      <c r="G67" s="7">
        <v>0.1766</v>
      </c>
      <c r="H67" s="7">
        <v>0.1735</v>
      </c>
      <c r="I67" s="7">
        <v>0.1736</v>
      </c>
      <c r="J67" s="7">
        <v>0.1737</v>
      </c>
      <c r="K67" s="7">
        <v>0.1743</v>
      </c>
      <c r="L67" s="7">
        <v>0.1718</v>
      </c>
      <c r="M67" s="7">
        <v>0.171</v>
      </c>
      <c r="N67" s="7"/>
      <c r="O67" s="2"/>
    </row>
    <row r="68" spans="1:15" ht="12.75">
      <c r="A68" s="2" t="s">
        <v>10</v>
      </c>
      <c r="B68" s="5">
        <v>0.1318</v>
      </c>
      <c r="C68" s="4">
        <v>0.1271</v>
      </c>
      <c r="D68" s="4">
        <v>0.1279</v>
      </c>
      <c r="E68" s="7">
        <v>0.1204</v>
      </c>
      <c r="F68" s="7">
        <v>0.1178</v>
      </c>
      <c r="G68" s="7">
        <v>0.1171</v>
      </c>
      <c r="H68" s="7">
        <v>0.1156</v>
      </c>
      <c r="I68" s="7">
        <v>0.1151</v>
      </c>
      <c r="J68" s="7">
        <v>0.1143</v>
      </c>
      <c r="K68" s="7">
        <v>0.1137</v>
      </c>
      <c r="L68" s="7">
        <v>0.1133</v>
      </c>
      <c r="M68" s="7">
        <v>0.112</v>
      </c>
      <c r="N68" s="7"/>
      <c r="O68" s="2"/>
    </row>
    <row r="69" spans="1:15" ht="12.75">
      <c r="A69" s="2" t="s">
        <v>11</v>
      </c>
      <c r="B69" s="5">
        <v>0.1087</v>
      </c>
      <c r="C69" s="4">
        <v>0.103</v>
      </c>
      <c r="D69" s="4">
        <v>0.1007</v>
      </c>
      <c r="E69" s="7">
        <v>0.0992</v>
      </c>
      <c r="F69" s="7">
        <v>0.097</v>
      </c>
      <c r="G69" s="7">
        <v>0.0939</v>
      </c>
      <c r="H69" s="7">
        <v>0.0917</v>
      </c>
      <c r="I69" s="7">
        <v>0.0903</v>
      </c>
      <c r="J69" s="7">
        <v>0.0889</v>
      </c>
      <c r="K69" s="7">
        <v>0.093</v>
      </c>
      <c r="L69" s="7">
        <v>0.0972</v>
      </c>
      <c r="M69" s="7">
        <v>0.0967</v>
      </c>
      <c r="N69" s="7"/>
      <c r="O69" s="2"/>
    </row>
    <row r="70" spans="1:15" ht="12.75">
      <c r="A70" s="2" t="s">
        <v>12</v>
      </c>
      <c r="B70" s="5">
        <v>0.1504</v>
      </c>
      <c r="C70" s="4">
        <v>0.1455</v>
      </c>
      <c r="D70" s="4">
        <v>0.1413</v>
      </c>
      <c r="E70" s="7">
        <v>0.1417</v>
      </c>
      <c r="F70" s="7">
        <v>0.1374</v>
      </c>
      <c r="G70" s="7">
        <v>0.1286</v>
      </c>
      <c r="H70" s="7">
        <v>0.1269</v>
      </c>
      <c r="I70" s="7">
        <v>0.13</v>
      </c>
      <c r="J70" s="7">
        <v>0.137</v>
      </c>
      <c r="K70" s="7">
        <v>0.1447</v>
      </c>
      <c r="L70" s="7">
        <v>0.1171</v>
      </c>
      <c r="M70" s="7">
        <v>0.1177</v>
      </c>
      <c r="N70" s="7"/>
      <c r="O70" s="2"/>
    </row>
    <row r="71" spans="1:15" ht="12.75">
      <c r="A71" s="2"/>
      <c r="B71" s="5"/>
      <c r="C71" s="4"/>
      <c r="D71" s="4"/>
      <c r="E71" s="7"/>
      <c r="F71" s="7"/>
      <c r="G71" s="7"/>
      <c r="H71" s="7"/>
      <c r="I71" s="7"/>
      <c r="J71" s="7"/>
      <c r="K71" s="7"/>
      <c r="L71" s="7"/>
      <c r="M71" s="7"/>
      <c r="N71" s="7"/>
      <c r="O71" s="2"/>
    </row>
    <row r="72" spans="1:15" ht="12.75">
      <c r="A72" s="37" t="s">
        <v>46</v>
      </c>
      <c r="B72" s="5"/>
      <c r="C72" s="4"/>
      <c r="D72" s="4"/>
      <c r="E72" s="7"/>
      <c r="F72" s="7"/>
      <c r="G72" s="7"/>
      <c r="H72" s="7"/>
      <c r="I72" s="7"/>
      <c r="J72" s="7"/>
      <c r="K72" s="7"/>
      <c r="L72" s="7"/>
      <c r="M72" s="7"/>
      <c r="N72" s="7"/>
      <c r="O72" s="37"/>
    </row>
    <row r="73" spans="1:15" ht="12.75">
      <c r="A73" s="2" t="s">
        <v>15</v>
      </c>
      <c r="B73" s="5">
        <v>0.5816</v>
      </c>
      <c r="C73" s="4">
        <v>0.5715</v>
      </c>
      <c r="D73" s="4">
        <v>0.5603</v>
      </c>
      <c r="E73" s="7">
        <v>0.5481</v>
      </c>
      <c r="F73" s="7">
        <v>0.5353</v>
      </c>
      <c r="G73" s="7">
        <v>0.5223</v>
      </c>
      <c r="H73" s="7">
        <v>0.5271</v>
      </c>
      <c r="I73" s="7">
        <v>0.5158</v>
      </c>
      <c r="J73" s="7">
        <v>0.5102</v>
      </c>
      <c r="K73" s="7">
        <v>0.4992</v>
      </c>
      <c r="L73" s="7">
        <v>0.5</v>
      </c>
      <c r="M73" s="7">
        <v>0.4983</v>
      </c>
      <c r="N73" s="7"/>
      <c r="O73" s="2"/>
    </row>
    <row r="74" spans="1:15" ht="12.75">
      <c r="A74" s="2" t="s">
        <v>29</v>
      </c>
      <c r="B74" s="5">
        <v>0.4184</v>
      </c>
      <c r="C74" s="4">
        <v>0.4285</v>
      </c>
      <c r="D74" s="4">
        <v>0.4397</v>
      </c>
      <c r="E74" s="7">
        <v>0.4519</v>
      </c>
      <c r="F74" s="7">
        <v>0.4647</v>
      </c>
      <c r="G74" s="7">
        <v>0.4777</v>
      </c>
      <c r="H74" s="7">
        <v>0.4729</v>
      </c>
      <c r="I74" s="7">
        <v>0.4842</v>
      </c>
      <c r="J74" s="7">
        <v>0.4898</v>
      </c>
      <c r="K74" s="7">
        <v>0.5008</v>
      </c>
      <c r="L74" s="7">
        <v>0.5</v>
      </c>
      <c r="M74" s="7">
        <v>0.5017</v>
      </c>
      <c r="N74" s="7"/>
      <c r="O74" s="2"/>
    </row>
    <row r="75" spans="1:15" ht="12.75">
      <c r="A75" s="2"/>
      <c r="B75" s="5"/>
      <c r="C75" s="4"/>
      <c r="D75" s="4"/>
      <c r="E75" s="7"/>
      <c r="F75" s="7"/>
      <c r="G75" s="7"/>
      <c r="H75" s="7"/>
      <c r="I75" s="7"/>
      <c r="J75" s="7"/>
      <c r="K75" s="7"/>
      <c r="L75" s="7"/>
      <c r="M75" s="7"/>
      <c r="N75" s="7"/>
      <c r="O75" s="2"/>
    </row>
    <row r="76" spans="1:15" ht="12.75">
      <c r="A76" s="37" t="s">
        <v>38</v>
      </c>
      <c r="B76" s="5">
        <v>0.9007</v>
      </c>
      <c r="C76" s="4">
        <v>0.9054</v>
      </c>
      <c r="D76" s="4">
        <v>0.9177</v>
      </c>
      <c r="E76" s="7">
        <v>0.9152</v>
      </c>
      <c r="F76" s="7">
        <v>0.9158</v>
      </c>
      <c r="G76" s="7">
        <v>0.9124</v>
      </c>
      <c r="H76" s="7">
        <v>0.907</v>
      </c>
      <c r="I76" s="7">
        <v>0.9004</v>
      </c>
      <c r="J76" s="7">
        <v>0.8904</v>
      </c>
      <c r="K76" s="7">
        <v>0.8932</v>
      </c>
      <c r="L76" s="7">
        <v>0.8881</v>
      </c>
      <c r="M76" s="7">
        <v>0.8845</v>
      </c>
      <c r="N76" s="7"/>
      <c r="O76" s="37"/>
    </row>
    <row r="77" spans="1:15" ht="12.75">
      <c r="A77" s="2"/>
      <c r="B77" s="5"/>
      <c r="C77" s="4"/>
      <c r="D77" s="4"/>
      <c r="E77" s="7"/>
      <c r="F77" s="7"/>
      <c r="G77" s="7"/>
      <c r="H77" s="7"/>
      <c r="I77" s="7"/>
      <c r="J77" s="7"/>
      <c r="K77" s="7"/>
      <c r="L77" s="7"/>
      <c r="M77" s="7"/>
      <c r="N77" s="7"/>
      <c r="O77" s="2"/>
    </row>
    <row r="78" spans="1:15" ht="12.75">
      <c r="A78" s="37" t="s">
        <v>39</v>
      </c>
      <c r="B78" s="5"/>
      <c r="C78" s="4"/>
      <c r="D78" s="4"/>
      <c r="E78" s="7"/>
      <c r="F78" s="7"/>
      <c r="G78" s="7"/>
      <c r="H78" s="7"/>
      <c r="I78" s="7"/>
      <c r="J78" s="7"/>
      <c r="K78" s="7"/>
      <c r="L78" s="7"/>
      <c r="M78" s="7"/>
      <c r="N78" s="7"/>
      <c r="O78" s="37"/>
    </row>
    <row r="79" spans="1:22" ht="12.75">
      <c r="A79" s="2" t="s">
        <v>44</v>
      </c>
      <c r="B79" s="42">
        <v>6617.35</v>
      </c>
      <c r="C79" s="43">
        <v>6516.06</v>
      </c>
      <c r="D79" s="43">
        <v>6419.54</v>
      </c>
      <c r="E79" s="44">
        <v>6300.56</v>
      </c>
      <c r="F79" s="44">
        <v>6351.33</v>
      </c>
      <c r="G79" s="44">
        <v>6285.22</v>
      </c>
      <c r="H79" s="44">
        <v>6241.8</v>
      </c>
      <c r="I79" s="44">
        <v>6188.68</v>
      </c>
      <c r="J79" s="44">
        <v>6110.8</v>
      </c>
      <c r="K79" s="44">
        <v>6084.51</v>
      </c>
      <c r="L79" s="44">
        <v>6043.23</v>
      </c>
      <c r="M79" s="44">
        <v>6026.77</v>
      </c>
      <c r="N79" s="40"/>
      <c r="O79" s="2"/>
      <c r="P79" s="41"/>
      <c r="Q79" s="41"/>
      <c r="R79" s="41"/>
      <c r="S79" s="41"/>
      <c r="T79" s="41"/>
      <c r="U79" s="41"/>
      <c r="V79" s="41"/>
    </row>
    <row r="80" spans="1:22" ht="12.75">
      <c r="A80" s="2" t="s">
        <v>45</v>
      </c>
      <c r="B80" s="42">
        <v>6887.19</v>
      </c>
      <c r="C80" s="43">
        <v>6939.08</v>
      </c>
      <c r="D80" s="43">
        <v>7009.11</v>
      </c>
      <c r="E80" s="44">
        <v>7054.53</v>
      </c>
      <c r="F80" s="44">
        <v>7137.32</v>
      </c>
      <c r="G80" s="44">
        <v>7105.92</v>
      </c>
      <c r="H80" s="44">
        <v>7238.41</v>
      </c>
      <c r="I80" s="44">
        <v>7277.02</v>
      </c>
      <c r="J80" s="44">
        <v>7355.93</v>
      </c>
      <c r="K80" s="44">
        <v>7327.67</v>
      </c>
      <c r="L80" s="44">
        <v>7218.15</v>
      </c>
      <c r="M80" s="44">
        <v>7246.51</v>
      </c>
      <c r="N80" s="40"/>
      <c r="O80" s="2"/>
      <c r="P80" s="41"/>
      <c r="Q80" s="41"/>
      <c r="R80" s="41"/>
      <c r="S80" s="41"/>
      <c r="T80" s="41"/>
      <c r="U80" s="41"/>
      <c r="V80" s="41"/>
    </row>
    <row r="81" spans="1:22" ht="12.75">
      <c r="A81" s="2" t="s">
        <v>10</v>
      </c>
      <c r="B81" s="42">
        <v>4163.22</v>
      </c>
      <c r="C81" s="43">
        <v>4338.93</v>
      </c>
      <c r="D81" s="43">
        <v>4175.66</v>
      </c>
      <c r="E81" s="44">
        <v>5035.36</v>
      </c>
      <c r="F81" s="44">
        <v>5689.89</v>
      </c>
      <c r="G81" s="44">
        <v>5477.43</v>
      </c>
      <c r="H81" s="44">
        <v>5296.55</v>
      </c>
      <c r="I81" s="44">
        <v>4999.22</v>
      </c>
      <c r="J81" s="44">
        <v>4872.36</v>
      </c>
      <c r="K81" s="44">
        <v>4718.86</v>
      </c>
      <c r="L81" s="44">
        <v>4596.62</v>
      </c>
      <c r="M81" s="44">
        <v>4314.39</v>
      </c>
      <c r="N81" s="40"/>
      <c r="O81" s="2"/>
      <c r="P81" s="41"/>
      <c r="Q81" s="41"/>
      <c r="R81" s="41"/>
      <c r="S81" s="41"/>
      <c r="T81" s="41"/>
      <c r="U81" s="41"/>
      <c r="V81" s="41"/>
    </row>
    <row r="82" spans="1:22" ht="12.75">
      <c r="A82" s="2" t="s">
        <v>11</v>
      </c>
      <c r="B82" s="42">
        <v>16846.84</v>
      </c>
      <c r="C82" s="43">
        <v>17565.62</v>
      </c>
      <c r="D82" s="43">
        <v>18628.89</v>
      </c>
      <c r="E82" s="44">
        <v>18883.19</v>
      </c>
      <c r="F82" s="44">
        <v>20101.66</v>
      </c>
      <c r="G82" s="44">
        <v>21074.08</v>
      </c>
      <c r="H82" s="44">
        <v>21887.34</v>
      </c>
      <c r="I82" s="44">
        <v>22455.54</v>
      </c>
      <c r="J82" s="44">
        <v>23256.48</v>
      </c>
      <c r="K82" s="44">
        <v>23818.21</v>
      </c>
      <c r="L82" s="44">
        <v>24635.67</v>
      </c>
      <c r="M82" s="44">
        <v>25067.81</v>
      </c>
      <c r="N82" s="40"/>
      <c r="O82" s="2"/>
      <c r="P82" s="41"/>
      <c r="Q82" s="41"/>
      <c r="R82" s="41"/>
      <c r="S82" s="41"/>
      <c r="T82" s="41"/>
      <c r="U82" s="41"/>
      <c r="V82" s="41"/>
    </row>
    <row r="83" spans="1:22" ht="12.75">
      <c r="A83" s="2" t="s">
        <v>12</v>
      </c>
      <c r="B83" s="42">
        <v>864.64</v>
      </c>
      <c r="C83" s="43">
        <v>797.64</v>
      </c>
      <c r="D83" s="43">
        <v>851.49</v>
      </c>
      <c r="E83" s="44">
        <v>895.07</v>
      </c>
      <c r="F83" s="44">
        <v>910.73</v>
      </c>
      <c r="G83" s="44">
        <v>963.38</v>
      </c>
      <c r="H83" s="44">
        <v>916.46</v>
      </c>
      <c r="I83" s="44">
        <v>840.34</v>
      </c>
      <c r="J83" s="44">
        <v>807.06</v>
      </c>
      <c r="K83" s="44">
        <v>807.12</v>
      </c>
      <c r="L83" s="44">
        <v>906.15</v>
      </c>
      <c r="M83" s="44">
        <v>894.94</v>
      </c>
      <c r="N83" s="40"/>
      <c r="O83" s="2"/>
      <c r="P83" s="41"/>
      <c r="Q83" s="41"/>
      <c r="R83" s="41"/>
      <c r="S83" s="41"/>
      <c r="T83" s="41"/>
      <c r="U83" s="41"/>
      <c r="V83" s="41"/>
    </row>
    <row r="84" spans="1:15" ht="12.75">
      <c r="A84" s="2"/>
      <c r="B84" s="5"/>
      <c r="C84" s="4"/>
      <c r="D84" s="4"/>
      <c r="E84" s="7"/>
      <c r="F84" s="7"/>
      <c r="G84" s="7"/>
      <c r="H84" s="7"/>
      <c r="I84" s="7"/>
      <c r="J84" s="7"/>
      <c r="K84" s="7"/>
      <c r="L84" s="7"/>
      <c r="M84" s="7"/>
      <c r="N84" s="7"/>
      <c r="O84" s="2"/>
    </row>
    <row r="85" spans="1:15" ht="12.75">
      <c r="A85" s="37" t="s">
        <v>40</v>
      </c>
      <c r="B85" s="5"/>
      <c r="C85" s="4"/>
      <c r="D85" s="4"/>
      <c r="E85" s="7"/>
      <c r="F85" s="7"/>
      <c r="G85" s="7"/>
      <c r="H85" s="7"/>
      <c r="I85" s="7"/>
      <c r="J85" s="7"/>
      <c r="K85" s="7"/>
      <c r="L85" s="7"/>
      <c r="M85" s="7"/>
      <c r="N85" s="7"/>
      <c r="O85" s="37"/>
    </row>
    <row r="86" spans="1:21" ht="12.75">
      <c r="A86" s="2" t="s">
        <v>44</v>
      </c>
      <c r="B86" s="38">
        <v>24.54</v>
      </c>
      <c r="C86" s="39">
        <v>27.24</v>
      </c>
      <c r="D86" s="39">
        <v>30.35</v>
      </c>
      <c r="E86" s="40">
        <v>31.52</v>
      </c>
      <c r="F86" s="40">
        <v>33.93</v>
      </c>
      <c r="G86" s="40">
        <v>35.73</v>
      </c>
      <c r="H86" s="40">
        <v>36.15</v>
      </c>
      <c r="I86" s="40">
        <v>39.29</v>
      </c>
      <c r="J86" s="40">
        <v>42.27</v>
      </c>
      <c r="K86" s="40">
        <v>45.47</v>
      </c>
      <c r="L86" s="40">
        <v>48.69</v>
      </c>
      <c r="M86" s="40">
        <v>51.88</v>
      </c>
      <c r="N86" s="40"/>
      <c r="O86" s="2"/>
      <c r="P86" s="41"/>
      <c r="Q86" s="41"/>
      <c r="R86" s="41"/>
      <c r="S86" s="41"/>
      <c r="T86" s="41"/>
      <c r="U86" s="41"/>
    </row>
    <row r="87" spans="1:21" ht="12.75">
      <c r="A87" s="2" t="s">
        <v>10</v>
      </c>
      <c r="B87" s="38">
        <v>19.48</v>
      </c>
      <c r="C87" s="39">
        <v>17.35</v>
      </c>
      <c r="D87" s="39">
        <v>17.68</v>
      </c>
      <c r="E87" s="40">
        <v>11.05</v>
      </c>
      <c r="F87" s="40">
        <v>10.66</v>
      </c>
      <c r="G87" s="40">
        <v>12.49</v>
      </c>
      <c r="H87" s="40">
        <v>13.55</v>
      </c>
      <c r="I87" s="40">
        <v>15.76</v>
      </c>
      <c r="J87" s="40">
        <v>13.93</v>
      </c>
      <c r="K87" s="40">
        <v>15.61</v>
      </c>
      <c r="L87" s="40">
        <v>17.14</v>
      </c>
      <c r="M87" s="40">
        <v>15.43</v>
      </c>
      <c r="N87" s="40"/>
      <c r="O87" s="2"/>
      <c r="P87" s="41"/>
      <c r="Q87" s="41"/>
      <c r="R87" s="41"/>
      <c r="S87" s="41"/>
      <c r="T87" s="41"/>
      <c r="U87" s="41"/>
    </row>
    <row r="88" spans="1:21" ht="12.75">
      <c r="A88" s="2" t="s">
        <v>11</v>
      </c>
      <c r="B88" s="38">
        <v>3.4</v>
      </c>
      <c r="C88" s="39">
        <v>3.79</v>
      </c>
      <c r="D88" s="39">
        <v>4.98</v>
      </c>
      <c r="E88" s="40">
        <v>5.94</v>
      </c>
      <c r="F88" s="40">
        <v>7.16</v>
      </c>
      <c r="G88" s="40">
        <v>7.53</v>
      </c>
      <c r="H88" s="40">
        <v>8.55</v>
      </c>
      <c r="I88" s="40">
        <v>9.1</v>
      </c>
      <c r="J88" s="40">
        <v>9.48</v>
      </c>
      <c r="K88" s="40">
        <v>10.49</v>
      </c>
      <c r="L88" s="40">
        <v>10.32</v>
      </c>
      <c r="M88" s="40">
        <v>14.39</v>
      </c>
      <c r="N88" s="40"/>
      <c r="O88" s="2"/>
      <c r="P88" s="41"/>
      <c r="Q88" s="41"/>
      <c r="R88" s="41"/>
      <c r="S88" s="41"/>
      <c r="T88" s="41"/>
      <c r="U88" s="41"/>
    </row>
    <row r="89" spans="1:21" ht="12.75">
      <c r="A89" s="2" t="s">
        <v>12</v>
      </c>
      <c r="B89" s="38">
        <v>4.12</v>
      </c>
      <c r="C89" s="39">
        <v>5.38</v>
      </c>
      <c r="D89" s="39">
        <v>6.39</v>
      </c>
      <c r="E89" s="40">
        <v>7.37</v>
      </c>
      <c r="F89" s="40">
        <v>7.22</v>
      </c>
      <c r="G89" s="40">
        <v>6.35</v>
      </c>
      <c r="H89" s="40">
        <v>7.42</v>
      </c>
      <c r="I89" s="40">
        <v>9.34</v>
      </c>
      <c r="J89" s="40">
        <v>13.17</v>
      </c>
      <c r="K89" s="40">
        <v>16.91</v>
      </c>
      <c r="L89" s="40">
        <v>4.54</v>
      </c>
      <c r="M89" s="40">
        <v>9.77</v>
      </c>
      <c r="N89" s="40"/>
      <c r="O89" s="2"/>
      <c r="P89" s="41"/>
      <c r="Q89" s="41"/>
      <c r="R89" s="41"/>
      <c r="S89" s="41"/>
      <c r="T89" s="41"/>
      <c r="U89" s="41"/>
    </row>
    <row r="90" spans="1:15" ht="12.75">
      <c r="A90" s="2"/>
      <c r="B90" s="5"/>
      <c r="C90" s="4"/>
      <c r="D90" s="4"/>
      <c r="E90" s="7"/>
      <c r="F90" s="7"/>
      <c r="G90" s="7"/>
      <c r="H90" s="7"/>
      <c r="I90" s="7"/>
      <c r="J90" s="7"/>
      <c r="K90" s="7"/>
      <c r="L90" s="7"/>
      <c r="M90" s="7"/>
      <c r="N90" s="7"/>
      <c r="O90" s="2"/>
    </row>
    <row r="91" spans="1:15" ht="12.75">
      <c r="A91" s="37" t="s">
        <v>37</v>
      </c>
      <c r="B91" s="5"/>
      <c r="C91" s="4"/>
      <c r="D91" s="4"/>
      <c r="E91" s="7"/>
      <c r="F91" s="7"/>
      <c r="G91" s="7"/>
      <c r="H91" s="7"/>
      <c r="I91" s="7"/>
      <c r="J91" s="7"/>
      <c r="K91" s="7"/>
      <c r="L91" s="7"/>
      <c r="M91" s="7"/>
      <c r="N91" s="7"/>
      <c r="O91" s="37"/>
    </row>
    <row r="92" spans="1:15" ht="12.75">
      <c r="A92" s="2" t="s">
        <v>41</v>
      </c>
      <c r="B92" s="5">
        <v>0.9027</v>
      </c>
      <c r="C92" s="4">
        <v>0.923</v>
      </c>
      <c r="D92" s="4">
        <v>0.9302</v>
      </c>
      <c r="E92" s="7">
        <v>0.9289</v>
      </c>
      <c r="F92" s="7">
        <v>0.9172</v>
      </c>
      <c r="G92" s="7">
        <v>0.9135</v>
      </c>
      <c r="H92" s="7">
        <v>0.9023</v>
      </c>
      <c r="I92" s="7">
        <v>0.8987</v>
      </c>
      <c r="J92" s="7">
        <v>0.8697</v>
      </c>
      <c r="K92" s="7">
        <v>0.8371</v>
      </c>
      <c r="L92" s="7">
        <v>0.8023</v>
      </c>
      <c r="M92" s="7">
        <v>0.746</v>
      </c>
      <c r="N92" s="7"/>
      <c r="O92" s="2"/>
    </row>
    <row r="93" spans="1:15" ht="12.75">
      <c r="A93" s="2" t="s">
        <v>43</v>
      </c>
      <c r="B93" s="5">
        <v>0.0505</v>
      </c>
      <c r="C93" s="4">
        <v>0.0364</v>
      </c>
      <c r="D93" s="4">
        <v>0.0296</v>
      </c>
      <c r="E93" s="7">
        <v>0.0128</v>
      </c>
      <c r="F93" s="7">
        <v>0.0081</v>
      </c>
      <c r="G93" s="7">
        <v>0.006</v>
      </c>
      <c r="H93" s="7">
        <v>0.004</v>
      </c>
      <c r="I93" s="7">
        <v>0.0039</v>
      </c>
      <c r="J93" s="7">
        <v>0.0035</v>
      </c>
      <c r="K93" s="7">
        <v>0.0027</v>
      </c>
      <c r="L93" s="7">
        <v>0.0014</v>
      </c>
      <c r="M93" s="7">
        <v>0.0005</v>
      </c>
      <c r="N93" s="7"/>
      <c r="O93" s="2"/>
    </row>
    <row r="94" spans="1:15" ht="12.75">
      <c r="A94" s="2" t="s">
        <v>42</v>
      </c>
      <c r="B94" s="5">
        <v>0.0468</v>
      </c>
      <c r="C94" s="4">
        <v>0.0406</v>
      </c>
      <c r="D94" s="4">
        <v>0.0401</v>
      </c>
      <c r="E94" s="7">
        <v>0.0583</v>
      </c>
      <c r="F94" s="7">
        <v>0.0747</v>
      </c>
      <c r="G94" s="7">
        <v>0.0805</v>
      </c>
      <c r="H94" s="7">
        <v>0.0936</v>
      </c>
      <c r="I94" s="7">
        <v>0.0974</v>
      </c>
      <c r="J94" s="7">
        <v>0.1268</v>
      </c>
      <c r="K94" s="7">
        <v>0.1602</v>
      </c>
      <c r="L94" s="7">
        <v>0.1963</v>
      </c>
      <c r="M94" s="7">
        <v>0.2535</v>
      </c>
      <c r="N94" s="7"/>
      <c r="O94" s="2"/>
    </row>
    <row r="95" spans="1:15" ht="12.75">
      <c r="A95" s="2"/>
      <c r="B95" s="5"/>
      <c r="C95" s="4"/>
      <c r="D95" s="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3"/>
  <rowBreaks count="5" manualBreakCount="5">
    <brk id="94" max="14" man="1"/>
    <brk id="158" max="14" man="1"/>
    <brk id="216" max="14" man="1"/>
    <brk id="277" max="14" man="1"/>
    <brk id="337" max="1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10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3" customWidth="1"/>
  </cols>
  <sheetData>
    <row r="1" spans="1:32" ht="13.5" thickTop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6"/>
    </row>
    <row r="2" spans="1:32" ht="15.75">
      <c r="A2" s="17"/>
      <c r="B2" s="18"/>
      <c r="C2" s="18"/>
      <c r="D2" s="18"/>
      <c r="E2" s="18"/>
      <c r="F2" s="18"/>
      <c r="G2" s="18"/>
      <c r="H2" s="18"/>
      <c r="I2" s="18"/>
      <c r="J2" s="20"/>
      <c r="K2" s="19"/>
      <c r="L2" s="20"/>
      <c r="M2" s="20" t="s">
        <v>30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F2" s="21"/>
    </row>
    <row r="3" spans="1:32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AF3" s="21"/>
    </row>
    <row r="4" spans="1:32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AF4" s="21"/>
    </row>
    <row r="5" spans="1:32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AF5" s="21"/>
    </row>
    <row r="6" spans="1:32" ht="12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AF6" s="21"/>
    </row>
    <row r="7" spans="1:32" ht="12.7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AF7" s="21"/>
    </row>
    <row r="8" spans="1:32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F8" s="21"/>
    </row>
    <row r="9" spans="1:32" ht="12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AF9" s="21"/>
    </row>
    <row r="10" spans="1:32" ht="12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AF10" s="21"/>
    </row>
    <row r="11" spans="1:32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AF11" s="21"/>
    </row>
    <row r="12" spans="1:32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AF12" s="21"/>
    </row>
    <row r="13" spans="1:32" ht="12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AF13" s="21"/>
    </row>
    <row r="14" spans="1:32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AF14" s="21"/>
    </row>
    <row r="15" spans="1:32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AF15" s="21"/>
    </row>
    <row r="16" spans="1:32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AF16" s="21"/>
    </row>
    <row r="17" spans="1:32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AF17" s="21"/>
    </row>
    <row r="18" spans="1:32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AF18" s="21"/>
    </row>
    <row r="19" spans="1:32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AF19" s="21"/>
    </row>
    <row r="20" spans="1:32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F20" s="21"/>
    </row>
    <row r="21" spans="1:32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AF21" s="21"/>
    </row>
    <row r="22" spans="1:32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AF22" s="21"/>
    </row>
    <row r="23" spans="1:32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AF23" s="21"/>
    </row>
    <row r="24" spans="1:32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AF24" s="21"/>
    </row>
    <row r="25" spans="1:32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AF25" s="21"/>
    </row>
    <row r="26" spans="1:32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AF26" s="21"/>
    </row>
    <row r="27" spans="1:32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AF27" s="21"/>
    </row>
    <row r="28" spans="1:32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AF28" s="21"/>
    </row>
    <row r="29" spans="1:32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AF29" s="21"/>
    </row>
    <row r="30" spans="1:32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AF30" s="21"/>
    </row>
    <row r="31" spans="1:32" ht="12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AF31" s="21"/>
    </row>
    <row r="32" spans="1:32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AF32" s="21"/>
    </row>
    <row r="33" spans="1:32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AF33" s="21"/>
    </row>
    <row r="34" spans="1:32" ht="12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AF34" s="21"/>
    </row>
    <row r="35" spans="1:32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AF35" s="21"/>
    </row>
    <row r="36" spans="1:32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AF36" s="21"/>
    </row>
    <row r="37" spans="1:32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AF37" s="21"/>
    </row>
    <row r="38" spans="1:32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AF38" s="21"/>
    </row>
    <row r="39" spans="1:32" ht="12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F39" s="21"/>
    </row>
    <row r="40" spans="1:32" ht="12.7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AF40" s="21"/>
    </row>
    <row r="41" spans="1:32" ht="12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AF41" s="21"/>
    </row>
    <row r="42" spans="1:32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AF42" s="21"/>
    </row>
    <row r="43" spans="1:32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AF43" s="21"/>
    </row>
    <row r="44" spans="1:32" ht="12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AF44" s="21"/>
    </row>
    <row r="45" spans="1:32" ht="12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AF45" s="21"/>
    </row>
    <row r="46" spans="1:32" ht="12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AF46" s="21"/>
    </row>
    <row r="47" spans="1:32" ht="12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AF47" s="21"/>
    </row>
    <row r="48" spans="1:32" ht="12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AF48" s="21"/>
    </row>
    <row r="49" spans="1:32" ht="12.7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AF49" s="21"/>
    </row>
    <row r="50" spans="1:32" ht="12.7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AF50" s="21"/>
    </row>
    <row r="51" spans="1:32" ht="12.7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AF51" s="21"/>
    </row>
    <row r="52" spans="1:32" ht="12.7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AF52" s="21"/>
    </row>
    <row r="53" spans="1:32" ht="12.7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AF53" s="21"/>
    </row>
    <row r="54" spans="1:32" ht="12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AF54" s="21"/>
    </row>
    <row r="55" spans="1:32" ht="12.7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AF55" s="21"/>
    </row>
    <row r="56" spans="1:32" ht="12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AF56" s="21"/>
    </row>
    <row r="57" spans="1:32" ht="12.7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AF57" s="21"/>
    </row>
    <row r="58" spans="1:32" ht="12.7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AF58" s="21"/>
    </row>
    <row r="59" spans="1:32" ht="12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AF59" s="21"/>
    </row>
    <row r="60" spans="1:32" ht="12.7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AF60" s="21"/>
    </row>
    <row r="61" spans="1:32" ht="12.7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AF61" s="21"/>
    </row>
    <row r="62" spans="1:32" ht="12.7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AF62" s="21"/>
    </row>
    <row r="63" spans="1:32" ht="12.7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AF63" s="21"/>
    </row>
    <row r="64" spans="1:32" ht="12.7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AF64" s="21"/>
    </row>
    <row r="65" spans="1:32" ht="12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AF65" s="21"/>
    </row>
    <row r="66" spans="1:32" ht="12.7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AF66" s="21"/>
    </row>
    <row r="67" spans="1:32" ht="12.7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AF67" s="21"/>
    </row>
    <row r="68" spans="1:32" ht="12.7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AF68" s="21"/>
    </row>
    <row r="69" spans="1:32" ht="12.7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AF69" s="21"/>
    </row>
    <row r="70" spans="1:32" ht="12.7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AF70" s="21"/>
    </row>
    <row r="71" spans="1:32" ht="12.7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AF71" s="21"/>
    </row>
    <row r="72" spans="1:32" ht="12.7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AF72" s="21"/>
    </row>
    <row r="73" spans="1:32" ht="12.7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AF73" s="21"/>
    </row>
    <row r="74" spans="1:32" ht="12.7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AF74" s="21"/>
    </row>
    <row r="75" spans="1:32" ht="12.7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AF75" s="21"/>
    </row>
    <row r="76" spans="1:32" ht="12.7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AF76" s="21"/>
    </row>
    <row r="77" spans="1:32" ht="12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AF77" s="21"/>
    </row>
    <row r="78" spans="1:32" ht="12.7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AF78" s="21"/>
    </row>
    <row r="79" spans="1:32" ht="12.7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AF79" s="21"/>
    </row>
    <row r="80" spans="1:32" ht="12.75">
      <c r="A80" s="17"/>
      <c r="AF80" s="21"/>
    </row>
    <row r="81" spans="1:32" ht="12.75">
      <c r="A81" s="17"/>
      <c r="AF81" s="21"/>
    </row>
    <row r="82" spans="1:32" ht="12.75">
      <c r="A82" s="17"/>
      <c r="AF82" s="21"/>
    </row>
    <row r="83" spans="1:32" ht="12.75">
      <c r="A83" s="17"/>
      <c r="AF83" s="21"/>
    </row>
    <row r="84" spans="1:32" ht="12.75">
      <c r="A84" s="17"/>
      <c r="AF84" s="21"/>
    </row>
    <row r="85" spans="1:32" ht="12.75">
      <c r="A85" s="17"/>
      <c r="AF85" s="21"/>
    </row>
    <row r="86" spans="1:32" ht="12.75">
      <c r="A86" s="17"/>
      <c r="AF86" s="21"/>
    </row>
    <row r="87" spans="1:32" ht="12.75">
      <c r="A87" s="17"/>
      <c r="AF87" s="21"/>
    </row>
    <row r="88" spans="1:32" ht="12.75">
      <c r="A88" s="17"/>
      <c r="AF88" s="21"/>
    </row>
    <row r="89" spans="1:32" ht="12.75">
      <c r="A89" s="17"/>
      <c r="AF89" s="21"/>
    </row>
    <row r="90" spans="1:32" ht="12.75">
      <c r="A90" s="17"/>
      <c r="AF90" s="21"/>
    </row>
    <row r="91" spans="1:32" ht="12.75">
      <c r="A91" s="17"/>
      <c r="AF91" s="21"/>
    </row>
    <row r="92" spans="1:32" ht="12.75">
      <c r="A92" s="17"/>
      <c r="AF92" s="21"/>
    </row>
    <row r="93" spans="1:32" ht="12.75">
      <c r="A93" s="17"/>
      <c r="AF93" s="21"/>
    </row>
    <row r="94" spans="1:32" ht="12.75">
      <c r="A94" s="17"/>
      <c r="AF94" s="21"/>
    </row>
    <row r="95" spans="1:32" ht="12.75">
      <c r="A95" s="17"/>
      <c r="AF95" s="21"/>
    </row>
    <row r="96" spans="1:32" ht="12.75">
      <c r="A96" s="17"/>
      <c r="AF96" s="21"/>
    </row>
    <row r="97" spans="1:32" ht="12.75">
      <c r="A97" s="17"/>
      <c r="AF97" s="21"/>
    </row>
    <row r="98" spans="1:32" ht="12.75">
      <c r="A98" s="17"/>
      <c r="AF98" s="21"/>
    </row>
    <row r="99" spans="1:32" ht="12.75">
      <c r="A99" s="17"/>
      <c r="AF99" s="21"/>
    </row>
    <row r="100" spans="1:32" ht="12.75">
      <c r="A100" s="17"/>
      <c r="AF100" s="21"/>
    </row>
    <row r="101" spans="1:32" ht="12.75">
      <c r="A101" s="17"/>
      <c r="AF101" s="21"/>
    </row>
    <row r="102" spans="1:32" ht="12.75">
      <c r="A102" s="17"/>
      <c r="AF102" s="21"/>
    </row>
    <row r="103" spans="1:32" ht="12.75">
      <c r="A103" s="17"/>
      <c r="AF103" s="21"/>
    </row>
    <row r="104" spans="1:32" ht="13.5" thickBot="1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4"/>
    </row>
    <row r="105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Jimmy Giles</cp:lastModifiedBy>
  <cp:lastPrinted>2005-01-19T10:51:25Z</cp:lastPrinted>
  <dcterms:created xsi:type="dcterms:W3CDTF">2002-08-22T07:01:03Z</dcterms:created>
  <dcterms:modified xsi:type="dcterms:W3CDTF">2005-01-20T12:02:32Z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