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60" windowWidth="5970" windowHeight="6930" activeTab="0"/>
  </bookViews>
  <sheets>
    <sheet name="Summary" sheetId="1" r:id="rId1"/>
    <sheet name="Graphs" sheetId="2" r:id="rId2"/>
  </sheets>
  <definedNames>
    <definedName name="_xlnm.Print_Area" localSheetId="1">'Graphs'!$A$1:$AG$107</definedName>
    <definedName name="_xlnm.Print_Area" localSheetId="0">'Summary'!$A$1:$O$401</definedName>
  </definedNames>
  <calcPr calcMode="manual" fullCalcOnLoad="1"/>
</workbook>
</file>

<file path=xl/sharedStrings.xml><?xml version="1.0" encoding="utf-8"?>
<sst xmlns="http://schemas.openxmlformats.org/spreadsheetml/2006/main" count="97" uniqueCount="54">
  <si>
    <t>Class B Notes</t>
  </si>
  <si>
    <t>Class A Notes</t>
  </si>
  <si>
    <t>Class C Notes</t>
  </si>
  <si>
    <t>Lifetime Redemption Rate</t>
  </si>
  <si>
    <t xml:space="preserve">Quarterly Losses </t>
  </si>
  <si>
    <t>Spread Trap repayment in the quarter</t>
  </si>
  <si>
    <t>Quarterly surplus income to the Issuer</t>
  </si>
  <si>
    <t>Spread % (WA Funding Rate versus WA Interest Rate)</t>
  </si>
  <si>
    <t>Total Assets</t>
  </si>
  <si>
    <t>Balance of the First Loss Fund</t>
  </si>
  <si>
    <t>Car Loans</t>
  </si>
  <si>
    <t>Secured Loans</t>
  </si>
  <si>
    <t>Retail Credit</t>
  </si>
  <si>
    <t>Surplus Income as a % of the assets</t>
  </si>
  <si>
    <t>PARAGON PERSONAL AND AUTO FINANCE (NO.1) PLC</t>
  </si>
  <si>
    <t>New &gt;12 months loans</t>
  </si>
  <si>
    <t>% of Paragon originated loans</t>
  </si>
  <si>
    <t>% of CFUK originated loans</t>
  </si>
  <si>
    <t>Total Notes</t>
  </si>
  <si>
    <t>N/A</t>
  </si>
  <si>
    <t>Class B and C Notes as a % of the Total Notes</t>
  </si>
  <si>
    <t>Available Cash</t>
  </si>
  <si>
    <t>Total Overcollateralisation</t>
  </si>
  <si>
    <t>First Loss Fund as a % of the Notes</t>
  </si>
  <si>
    <t>Performing Asset Balance</t>
  </si>
  <si>
    <t>Non Performing Asset Balance</t>
  </si>
  <si>
    <t>WA Remaining Term (years)</t>
  </si>
  <si>
    <t xml:space="preserve">% of CFUK Originated Assets </t>
  </si>
  <si>
    <t>% of Paragon Originated Assets</t>
  </si>
  <si>
    <t>&gt;3&lt;=12 months arrears</t>
  </si>
  <si>
    <t>&lt;=1 months arrears</t>
  </si>
  <si>
    <t>Unsecured Personal Loans</t>
  </si>
  <si>
    <t>WA Interest Charging Rate</t>
  </si>
  <si>
    <r>
      <t xml:space="preserve">     </t>
    </r>
    <r>
      <rPr>
        <b/>
        <u val="single"/>
        <sz val="10"/>
        <color indexed="12"/>
        <rFont val="Arial"/>
        <family val="2"/>
      </rPr>
      <t>Paragon Personal and Auto Finance (No.1) PLC</t>
    </r>
  </si>
  <si>
    <t>Lifetime Redemption Rate (All Assets)</t>
  </si>
  <si>
    <t>Quarterly Redemption Rate (All Assets)</t>
  </si>
  <si>
    <t>Quarterly Loss Rate (Annualised)</t>
  </si>
  <si>
    <t>Type of Car Finance Contract</t>
  </si>
  <si>
    <t>WA LTV - Secured Loans</t>
  </si>
  <si>
    <t>WA Loan Size</t>
  </si>
  <si>
    <t>WA Seasoning (Months)</t>
  </si>
  <si>
    <t>Hire Purchase Agreement</t>
  </si>
  <si>
    <t>Conditional Sale Agreement</t>
  </si>
  <si>
    <t xml:space="preserve">Quarterly Losses (All Assets) </t>
  </si>
  <si>
    <t>Losses as a % of the Assets</t>
  </si>
  <si>
    <t>Personal Contract Purchase Agreement</t>
  </si>
  <si>
    <t>Originator of Unsecured Personal Loans</t>
  </si>
  <si>
    <t>Originator of Retail Credit Loans</t>
  </si>
  <si>
    <t>% of Available Cash for Substitutions</t>
  </si>
  <si>
    <t>% of Unsecured Personal Loans</t>
  </si>
  <si>
    <t>% of Car Loans</t>
  </si>
  <si>
    <t>% of Secured Loans</t>
  </si>
  <si>
    <t>% of Retail Credit Loans</t>
  </si>
  <si>
    <t>Rating Agency Overcollateralisation Requirement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</si>
</sst>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d/mm/yyyy"/>
    <numFmt numFmtId="174" formatCode="_-* #,##0.0000_-;\-* #,##0.0000_-;_-* &quot;-&quot;??_-;_-@_-"/>
    <numFmt numFmtId="175" formatCode="0.000%"/>
    <numFmt numFmtId="176" formatCode="d\-mmm\-yy"/>
    <numFmt numFmtId="177" formatCode="0.000"/>
    <numFmt numFmtId="178" formatCode="0.0000"/>
    <numFmt numFmtId="179" formatCode="d\-mmm"/>
  </numFmts>
  <fonts count="39">
    <font>
      <sz val="10"/>
      <name val="Arial"/>
      <family val="0"/>
    </font>
    <font>
      <sz val="15"/>
      <name val="Arial"/>
      <family val="0"/>
    </font>
    <font>
      <b/>
      <sz val="9"/>
      <name val="Arial"/>
      <family val="2"/>
    </font>
    <font>
      <sz val="18.75"/>
      <name val="Arial"/>
      <family val="0"/>
    </font>
    <font>
      <sz val="20.25"/>
      <name val="Arial"/>
      <family val="0"/>
    </font>
    <font>
      <sz val="15.25"/>
      <name val="Arial"/>
      <family val="0"/>
    </font>
    <font>
      <sz val="22.75"/>
      <name val="Arial"/>
      <family val="0"/>
    </font>
    <font>
      <sz val="8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7"/>
      <name val="Arial"/>
      <family val="0"/>
    </font>
    <font>
      <sz val="14.75"/>
      <name val="Arial"/>
      <family val="0"/>
    </font>
    <font>
      <sz val="16.75"/>
      <name val="Arial"/>
      <family val="0"/>
    </font>
    <font>
      <sz val="18.5"/>
      <name val="Arial"/>
      <family val="0"/>
    </font>
    <font>
      <b/>
      <sz val="9.5"/>
      <name val="Arial"/>
      <family val="2"/>
    </font>
    <font>
      <sz val="18"/>
      <name val="Arial"/>
      <family val="0"/>
    </font>
    <font>
      <sz val="16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5"/>
      <name val="Arial"/>
      <family val="0"/>
    </font>
    <font>
      <b/>
      <sz val="8.75"/>
      <name val="Arial"/>
      <family val="2"/>
    </font>
    <font>
      <b/>
      <sz val="10"/>
      <color indexed="12"/>
      <name val="Arial"/>
      <family val="2"/>
    </font>
    <font>
      <b/>
      <sz val="8.25"/>
      <name val="Arial"/>
      <family val="2"/>
    </font>
    <font>
      <b/>
      <sz val="8.5"/>
      <name val="Arial"/>
      <family val="2"/>
    </font>
    <font>
      <sz val="14.25"/>
      <name val="Arial"/>
      <family val="0"/>
    </font>
    <font>
      <sz val="15.5"/>
      <name val="Arial"/>
      <family val="0"/>
    </font>
    <font>
      <sz val="12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7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10" fontId="11" fillId="2" borderId="0" xfId="21" applyNumberFormat="1" applyFont="1" applyFill="1" applyAlignment="1">
      <alignment/>
    </xf>
    <xf numFmtId="10" fontId="11" fillId="2" borderId="0" xfId="0" applyNumberFormat="1" applyFont="1" applyFill="1" applyAlignment="1">
      <alignment/>
    </xf>
    <xf numFmtId="10" fontId="11" fillId="2" borderId="0" xfId="0" applyNumberFormat="1" applyFont="1" applyFill="1" applyAlignment="1">
      <alignment/>
    </xf>
    <xf numFmtId="10" fontId="11" fillId="2" borderId="0" xfId="21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9" fontId="11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10" fontId="11" fillId="2" borderId="0" xfId="21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1" fillId="2" borderId="0" xfId="21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0" xfId="21" applyNumberFormat="1" applyFont="1" applyFill="1" applyAlignment="1">
      <alignment/>
    </xf>
    <xf numFmtId="1" fontId="11" fillId="2" borderId="0" xfId="0" applyNumberFormat="1" applyFont="1" applyFill="1" applyAlignment="1">
      <alignment/>
    </xf>
    <xf numFmtId="1" fontId="11" fillId="2" borderId="0" xfId="21" applyNumberFormat="1" applyFont="1" applyFill="1" applyAlignment="1">
      <alignment/>
    </xf>
    <xf numFmtId="1" fontId="11" fillId="2" borderId="0" xfId="21" applyNumberFormat="1" applyFont="1" applyFill="1" applyAlignment="1">
      <alignment/>
    </xf>
    <xf numFmtId="3" fontId="11" fillId="2" borderId="0" xfId="0" applyNumberFormat="1" applyFont="1" applyFill="1" applyAlignment="1">
      <alignment horizontal="right"/>
    </xf>
    <xf numFmtId="176" fontId="13" fillId="2" borderId="0" xfId="0" applyNumberFormat="1" applyFont="1" applyFill="1" applyAlignment="1">
      <alignment/>
    </xf>
    <xf numFmtId="176" fontId="13" fillId="2" borderId="0" xfId="0" applyNumberFormat="1" applyFont="1" applyFill="1" applyAlignment="1">
      <alignment/>
    </xf>
    <xf numFmtId="2" fontId="11" fillId="2" borderId="0" xfId="21" applyNumberFormat="1" applyFont="1" applyFill="1" applyAlignment="1">
      <alignment horizontal="right"/>
    </xf>
    <xf numFmtId="2" fontId="11" fillId="2" borderId="0" xfId="21" applyNumberFormat="1" applyFont="1" applyFill="1" applyAlignment="1">
      <alignment/>
    </xf>
    <xf numFmtId="0" fontId="30" fillId="2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3" fontId="11" fillId="2" borderId="0" xfId="15" applyNumberFormat="1" applyFont="1" applyFill="1" applyAlignment="1">
      <alignment horizontal="right"/>
    </xf>
    <xf numFmtId="3" fontId="11" fillId="2" borderId="0" xfId="15" applyNumberFormat="1" applyFont="1" applyFill="1" applyAlignment="1">
      <alignment/>
    </xf>
    <xf numFmtId="3" fontId="11" fillId="2" borderId="0" xfId="15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4" fontId="11" fillId="2" borderId="0" xfId="21" applyNumberFormat="1" applyFont="1" applyFill="1" applyAlignment="1">
      <alignment/>
    </xf>
    <xf numFmtId="4" fontId="11" fillId="2" borderId="0" xfId="21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2" fontId="11" fillId="2" borderId="0" xfId="0" applyNumberFormat="1" applyFont="1" applyFill="1" applyAlignment="1">
      <alignment/>
    </xf>
    <xf numFmtId="2" fontId="11" fillId="2" borderId="0" xfId="21" applyNumberFormat="1" applyFont="1" applyFill="1" applyAlignment="1">
      <alignment/>
    </xf>
    <xf numFmtId="2" fontId="11" fillId="2" borderId="0" xfId="0" applyNumberFormat="1" applyFont="1" applyFill="1" applyAlignment="1">
      <alignment/>
    </xf>
    <xf numFmtId="15" fontId="13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Quarterly Losses (All Assets)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Quarterly Losses (All Assets)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Summary!$B$20:$O$20</c:f>
              <c:numCache/>
            </c:numRef>
          </c:val>
        </c:ser>
        <c:gapWidth val="0"/>
        <c:axId val="22095136"/>
        <c:axId val="64638497"/>
      </c:barChart>
      <c:dateAx>
        <c:axId val="22095136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38497"/>
        <c:crosses val="autoZero"/>
        <c:auto val="0"/>
        <c:majorUnit val="3"/>
        <c:majorTimeUnit val="months"/>
        <c:noMultiLvlLbl val="0"/>
      </c:dateAx>
      <c:valAx>
        <c:axId val="64638497"/>
        <c:scaling>
          <c:orientation val="minMax"/>
          <c:max val="3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95136"/>
        <c:crossesAt val="1"/>
        <c:crossBetween val="between"/>
        <c:dispUnits/>
        <c:majorUnit val="25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3"/>
          <c:w val="0.96475"/>
          <c:h val="0.670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Summary!$B$55:$O$55</c:f>
              <c:numCache/>
            </c:numRef>
          </c:val>
          <c:smooth val="1"/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Summary!$B$56:$O$56</c:f>
              <c:numCache/>
            </c:numRef>
          </c:val>
          <c:smooth val="1"/>
        </c:ser>
        <c:ser>
          <c:idx val="2"/>
          <c:order val="2"/>
          <c:tx>
            <c:strRef>
              <c:f>Summary!$A$57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Summary!$B$57:$O$57</c:f>
              <c:numCache/>
            </c:numRef>
          </c:val>
          <c:smooth val="1"/>
        </c:ser>
        <c:ser>
          <c:idx val="3"/>
          <c:order val="3"/>
          <c:tx>
            <c:strRef>
              <c:f>Summary!$A$58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Summary!$B$58:$O$58</c:f>
              <c:numCache/>
            </c:numRef>
          </c:val>
          <c:smooth val="1"/>
        </c:ser>
        <c:axId val="42485754"/>
        <c:axId val="46827467"/>
      </c:lineChart>
      <c:dateAx>
        <c:axId val="42485754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27467"/>
        <c:crossesAt val="0"/>
        <c:auto val="0"/>
        <c:majorUnit val="3"/>
        <c:majorTimeUnit val="months"/>
        <c:noMultiLvlLbl val="0"/>
      </c:dateAx>
      <c:valAx>
        <c:axId val="4682746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85754"/>
        <c:crossesAt val="1"/>
        <c:crossBetween val="between"/>
        <c:dispUnits/>
        <c:majorUnit val="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87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275"/>
          <c:w val="0.991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Summary!$A$61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Summary!$B$61:$O$61</c:f>
              <c:numCache/>
            </c:numRef>
          </c:val>
          <c:smooth val="1"/>
        </c:ser>
        <c:ser>
          <c:idx val="1"/>
          <c:order val="1"/>
          <c:tx>
            <c:strRef>
              <c:f>Summary!$A$62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Summary!$B$62:$O$62</c:f>
              <c:numCache/>
            </c:numRef>
          </c:val>
          <c:smooth val="1"/>
        </c:ser>
        <c:ser>
          <c:idx val="2"/>
          <c:order val="2"/>
          <c:tx>
            <c:strRef>
              <c:f>Summary!$A$63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Summary!$B$63:$O$63</c:f>
              <c:numCache/>
            </c:numRef>
          </c:val>
          <c:smooth val="1"/>
        </c:ser>
        <c:ser>
          <c:idx val="3"/>
          <c:order val="3"/>
          <c:tx>
            <c:strRef>
              <c:f>Summary!$A$64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Summary!$B$64:$O$64</c:f>
              <c:numCache/>
            </c:numRef>
          </c:val>
          <c:smooth val="1"/>
        </c:ser>
        <c:axId val="18794020"/>
        <c:axId val="34928453"/>
      </c:lineChart>
      <c:dateAx>
        <c:axId val="18794020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28453"/>
        <c:crossesAt val="0"/>
        <c:auto val="0"/>
        <c:majorUnit val="3"/>
        <c:majorTimeUnit val="months"/>
        <c:noMultiLvlLbl val="0"/>
      </c:dateAx>
      <c:valAx>
        <c:axId val="34928453"/>
        <c:scaling>
          <c:orientation val="minMax"/>
          <c:max val="0.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94020"/>
        <c:crossesAt val="1"/>
        <c:crossBetween val="between"/>
        <c:dispUnits/>
        <c:majorUnit val="0.1"/>
        <c:minorUnit val="0.0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8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Originator of Unsecured Personal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1"/>
          <c:w val="0.98375"/>
          <c:h val="0.737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Summary!$A$73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Summary!$B$73:$O$73</c:f>
              <c:numCache/>
            </c:numRef>
          </c:val>
        </c:ser>
        <c:ser>
          <c:idx val="4"/>
          <c:order val="1"/>
          <c:tx>
            <c:strRef>
              <c:f>Summary!$A$74</c:f>
              <c:strCache>
                <c:ptCount val="1"/>
                <c:pt idx="0">
                  <c:v>% of CFUK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Summary!$B$74:$O$74</c:f>
              <c:numCache/>
            </c:numRef>
          </c:val>
        </c:ser>
        <c:axId val="45920622"/>
        <c:axId val="10632415"/>
      </c:areaChart>
      <c:dateAx>
        <c:axId val="45920622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2415"/>
        <c:crosses val="autoZero"/>
        <c:auto val="0"/>
        <c:majorUnit val="3"/>
        <c:majorTimeUnit val="months"/>
        <c:noMultiLvlLbl val="0"/>
      </c:dateAx>
      <c:valAx>
        <c:axId val="10632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2062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25"/>
          <c:y val="0.91725"/>
          <c:w val="0.28"/>
          <c:h val="0.0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Originator of Retail Credit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1"/>
          <c:w val="0.984"/>
          <c:h val="0.737"/>
        </c:manualLayout>
      </c:layout>
      <c:areaChart>
        <c:grouping val="percentStacked"/>
        <c:varyColors val="0"/>
        <c:ser>
          <c:idx val="0"/>
          <c:order val="0"/>
          <c:tx>
            <c:strRef>
              <c:f>Summary!$A$77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Summary!$B$77:$O$77</c:f>
              <c:numCache/>
            </c:numRef>
          </c:val>
        </c:ser>
        <c:ser>
          <c:idx val="3"/>
          <c:order val="1"/>
          <c:tx>
            <c:strRef>
              <c:f>Summary!$A$78</c:f>
              <c:strCache>
                <c:ptCount val="1"/>
                <c:pt idx="0">
                  <c:v>% of CFUK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Summary!$B$78:$O$78</c:f>
              <c:numCache/>
            </c:numRef>
          </c:val>
        </c:ser>
        <c:axId val="28582872"/>
        <c:axId val="55919257"/>
      </c:areaChart>
      <c:dateAx>
        <c:axId val="28582872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19257"/>
        <c:crosses val="autoZero"/>
        <c:auto val="0"/>
        <c:majorUnit val="3"/>
        <c:majorTimeUnit val="months"/>
        <c:noMultiLvlLbl val="0"/>
      </c:dateAx>
      <c:valAx>
        <c:axId val="55919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8287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05"/>
          <c:y val="0.91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 A Interest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25"/>
          <c:w val="0.991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Summary!$B$67:$O$67</c:f>
              <c:numCache/>
            </c:numRef>
          </c:val>
          <c:smooth val="1"/>
        </c:ser>
        <c:ser>
          <c:idx val="1"/>
          <c:order val="1"/>
          <c:tx>
            <c:strRef>
              <c:f>Summary!$A$68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Summary!$B$68:$O$68</c:f>
              <c:numCache/>
            </c:numRef>
          </c:val>
          <c:smooth val="1"/>
        </c:ser>
        <c:ser>
          <c:idx val="2"/>
          <c:order val="2"/>
          <c:tx>
            <c:strRef>
              <c:f>Summary!$A$69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Summary!$B$69:$O$69</c:f>
              <c:numCache/>
            </c:numRef>
          </c:val>
          <c:smooth val="1"/>
        </c:ser>
        <c:ser>
          <c:idx val="3"/>
          <c:order val="3"/>
          <c:tx>
            <c:strRef>
              <c:f>Summary!$A$70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Summary!$B$70:$O$70</c:f>
              <c:numCache/>
            </c:numRef>
          </c:val>
          <c:smooth val="1"/>
        </c:ser>
        <c:axId val="33511266"/>
        <c:axId val="33165939"/>
      </c:lineChart>
      <c:dateAx>
        <c:axId val="33511266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65939"/>
        <c:crossesAt val="0"/>
        <c:auto val="0"/>
        <c:majorUnit val="3"/>
        <c:majorTimeUnit val="months"/>
        <c:noMultiLvlLbl val="0"/>
      </c:dateAx>
      <c:valAx>
        <c:axId val="33165939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11266"/>
        <c:crossesAt val="1"/>
        <c:crossBetween val="between"/>
        <c:dispUnits/>
        <c:majorUnit val="0.02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Paragon/CFUK Originated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05"/>
          <c:w val="0.984"/>
          <c:h val="0.744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Summary!$A$33</c:f>
              <c:strCache>
                <c:ptCount val="1"/>
                <c:pt idx="0">
                  <c:v>% of Paragon Originated Assets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Summary!$B$33:$O$33</c:f>
              <c:numCache/>
            </c:numRef>
          </c:val>
        </c:ser>
        <c:ser>
          <c:idx val="4"/>
          <c:order val="1"/>
          <c:tx>
            <c:strRef>
              <c:f>Summary!$A$34</c:f>
              <c:strCache>
                <c:ptCount val="1"/>
                <c:pt idx="0">
                  <c:v>% of CFUK Originated Assets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Summary!$B$34:$O$34</c:f>
              <c:numCache/>
            </c:numRef>
          </c:val>
        </c:ser>
        <c:axId val="30057996"/>
        <c:axId val="2086509"/>
      </c:areaChart>
      <c:dateAx>
        <c:axId val="30057996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6509"/>
        <c:crosses val="autoZero"/>
        <c:auto val="0"/>
        <c:majorUnit val="3"/>
        <c:majorTimeUnit val="months"/>
        <c:noMultiLvlLbl val="0"/>
      </c:dateAx>
      <c:valAx>
        <c:axId val="2086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5799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75"/>
          <c:y val="0.911"/>
          <c:w val="0.34175"/>
          <c:h val="0.0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&gt;3&lt;= 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375"/>
          <c:w val="0.9925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Summary!$B$43:$P$43</c:f>
              <c:numCache>
                <c:ptCount val="15"/>
                <c:pt idx="0">
                  <c:v>0.1741</c:v>
                </c:pt>
                <c:pt idx="1">
                  <c:v>0.1747</c:v>
                </c:pt>
                <c:pt idx="2">
                  <c:v>0.1466</c:v>
                </c:pt>
                <c:pt idx="3">
                  <c:v>0.1241</c:v>
                </c:pt>
                <c:pt idx="4">
                  <c:v>0.1033</c:v>
                </c:pt>
                <c:pt idx="5">
                  <c:v>0.0911</c:v>
                </c:pt>
                <c:pt idx="6">
                  <c:v>0.0811</c:v>
                </c:pt>
                <c:pt idx="7">
                  <c:v>0.0875</c:v>
                </c:pt>
                <c:pt idx="8">
                  <c:v>0.1045</c:v>
                </c:pt>
                <c:pt idx="9">
                  <c:v>0.1135</c:v>
                </c:pt>
                <c:pt idx="10">
                  <c:v>0.1261</c:v>
                </c:pt>
                <c:pt idx="11">
                  <c:v>0.1427</c:v>
                </c:pt>
                <c:pt idx="12">
                  <c:v>0.1534</c:v>
                </c:pt>
                <c:pt idx="13">
                  <c:v>0.1656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Summary!$B$44:$P$44</c:f>
              <c:numCache>
                <c:ptCount val="15"/>
                <c:pt idx="0">
                  <c:v>0.0051</c:v>
                </c:pt>
                <c:pt idx="1">
                  <c:v>0.0052</c:v>
                </c:pt>
                <c:pt idx="2">
                  <c:v>0.0067</c:v>
                </c:pt>
                <c:pt idx="3">
                  <c:v>0.0077</c:v>
                </c:pt>
                <c:pt idx="4">
                  <c:v>0.0063</c:v>
                </c:pt>
                <c:pt idx="5">
                  <c:v>0.0058</c:v>
                </c:pt>
                <c:pt idx="6">
                  <c:v>0.0048</c:v>
                </c:pt>
                <c:pt idx="7">
                  <c:v>0.0048</c:v>
                </c:pt>
                <c:pt idx="8">
                  <c:v>0.0043</c:v>
                </c:pt>
                <c:pt idx="9">
                  <c:v>0.0059</c:v>
                </c:pt>
                <c:pt idx="10">
                  <c:v>0.0061</c:v>
                </c:pt>
                <c:pt idx="11">
                  <c:v>0.0081</c:v>
                </c:pt>
                <c:pt idx="12">
                  <c:v>0.0104</c:v>
                </c:pt>
                <c:pt idx="13">
                  <c:v>0.0058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Summary!$A$45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Summary!$B$45:$P$45</c:f>
              <c:numCache>
                <c:ptCount val="15"/>
                <c:pt idx="0">
                  <c:v>0.0049</c:v>
                </c:pt>
                <c:pt idx="1">
                  <c:v>0.0038</c:v>
                </c:pt>
                <c:pt idx="2">
                  <c:v>0.007</c:v>
                </c:pt>
                <c:pt idx="3">
                  <c:v>0.0127</c:v>
                </c:pt>
                <c:pt idx="4">
                  <c:v>0.0166</c:v>
                </c:pt>
                <c:pt idx="5">
                  <c:v>0.0141</c:v>
                </c:pt>
                <c:pt idx="6">
                  <c:v>0.0101</c:v>
                </c:pt>
                <c:pt idx="7">
                  <c:v>0.0146</c:v>
                </c:pt>
                <c:pt idx="8">
                  <c:v>0.0186</c:v>
                </c:pt>
                <c:pt idx="9">
                  <c:v>0.0134</c:v>
                </c:pt>
                <c:pt idx="10">
                  <c:v>0.0153</c:v>
                </c:pt>
                <c:pt idx="11">
                  <c:v>0.0125</c:v>
                </c:pt>
                <c:pt idx="12">
                  <c:v>0.0122</c:v>
                </c:pt>
                <c:pt idx="13">
                  <c:v>0.0189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Summary!$A$46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Summary!$B$46:$P$46</c:f>
              <c:numCache>
                <c:ptCount val="15"/>
                <c:pt idx="0">
                  <c:v>0.0538</c:v>
                </c:pt>
                <c:pt idx="1">
                  <c:v>0.0461</c:v>
                </c:pt>
                <c:pt idx="2">
                  <c:v>0.0492</c:v>
                </c:pt>
                <c:pt idx="3">
                  <c:v>0.0606</c:v>
                </c:pt>
                <c:pt idx="4">
                  <c:v>0.0617</c:v>
                </c:pt>
                <c:pt idx="5">
                  <c:v>0.0686</c:v>
                </c:pt>
                <c:pt idx="6">
                  <c:v>0.056</c:v>
                </c:pt>
                <c:pt idx="7">
                  <c:v>0.0626</c:v>
                </c:pt>
                <c:pt idx="8">
                  <c:v>0.0673</c:v>
                </c:pt>
                <c:pt idx="9">
                  <c:v>0.0692</c:v>
                </c:pt>
                <c:pt idx="10">
                  <c:v>0.0622</c:v>
                </c:pt>
                <c:pt idx="11">
                  <c:v>0.0868</c:v>
                </c:pt>
                <c:pt idx="12">
                  <c:v>0.1208</c:v>
                </c:pt>
                <c:pt idx="13">
                  <c:v>0.1135</c:v>
                </c:pt>
              </c:numCache>
            </c:numRef>
          </c:val>
          <c:smooth val="1"/>
        </c:ser>
        <c:axId val="18778582"/>
        <c:axId val="34789511"/>
      </c:lineChart>
      <c:dateAx>
        <c:axId val="18778582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89511"/>
        <c:crossesAt val="0"/>
        <c:auto val="0"/>
        <c:majorUnit val="3"/>
        <c:majorTimeUnit val="months"/>
        <c:noMultiLvlLbl val="0"/>
      </c:dateAx>
      <c:valAx>
        <c:axId val="34789511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78582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New &gt;12 Months Arrears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475"/>
          <c:w val="0.98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Summary!$A$49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Summary!$B$49:$P$49</c:f>
              <c:numCache>
                <c:ptCount val="15"/>
                <c:pt idx="0">
                  <c:v>1574</c:v>
                </c:pt>
                <c:pt idx="1">
                  <c:v>2079</c:v>
                </c:pt>
                <c:pt idx="2">
                  <c:v>2470</c:v>
                </c:pt>
                <c:pt idx="3">
                  <c:v>1909</c:v>
                </c:pt>
                <c:pt idx="4">
                  <c:v>1529</c:v>
                </c:pt>
                <c:pt idx="5">
                  <c:v>1059</c:v>
                </c:pt>
                <c:pt idx="6">
                  <c:v>750</c:v>
                </c:pt>
                <c:pt idx="7">
                  <c:v>505</c:v>
                </c:pt>
                <c:pt idx="8">
                  <c:v>198</c:v>
                </c:pt>
                <c:pt idx="9">
                  <c:v>500</c:v>
                </c:pt>
                <c:pt idx="10">
                  <c:v>426</c:v>
                </c:pt>
                <c:pt idx="11">
                  <c:v>101</c:v>
                </c:pt>
                <c:pt idx="12">
                  <c:v>276</c:v>
                </c:pt>
                <c:pt idx="13">
                  <c:v>214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Summary!$B$50:$P$50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35</c:v>
                </c:pt>
                <c:pt idx="8">
                  <c:v>42</c:v>
                </c:pt>
                <c:pt idx="9">
                  <c:v>25</c:v>
                </c:pt>
                <c:pt idx="10">
                  <c:v>73</c:v>
                </c:pt>
                <c:pt idx="11">
                  <c:v>-6</c:v>
                </c:pt>
                <c:pt idx="12">
                  <c:v>1</c:v>
                </c:pt>
                <c:pt idx="13">
                  <c:v>30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Summary!$B$51:$P$51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16</c:v>
                </c:pt>
                <c:pt idx="5">
                  <c:v>-65</c:v>
                </c:pt>
                <c:pt idx="6">
                  <c:v>9</c:v>
                </c:pt>
                <c:pt idx="7">
                  <c:v>11</c:v>
                </c:pt>
                <c:pt idx="8">
                  <c:v>-7</c:v>
                </c:pt>
                <c:pt idx="9">
                  <c:v>-10</c:v>
                </c:pt>
                <c:pt idx="10">
                  <c:v>-8</c:v>
                </c:pt>
                <c:pt idx="11">
                  <c:v>3</c:v>
                </c:pt>
                <c:pt idx="12">
                  <c:v>67</c:v>
                </c:pt>
                <c:pt idx="13">
                  <c:v>-5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Summary!$A$52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Summary!$B$52:$P$52</c:f>
              <c:numCache>
                <c:ptCount val="15"/>
                <c:pt idx="0">
                  <c:v>324</c:v>
                </c:pt>
                <c:pt idx="1">
                  <c:v>286</c:v>
                </c:pt>
                <c:pt idx="2">
                  <c:v>361</c:v>
                </c:pt>
                <c:pt idx="3">
                  <c:v>294</c:v>
                </c:pt>
                <c:pt idx="4">
                  <c:v>156</c:v>
                </c:pt>
                <c:pt idx="5">
                  <c:v>207</c:v>
                </c:pt>
                <c:pt idx="6">
                  <c:v>194</c:v>
                </c:pt>
                <c:pt idx="7">
                  <c:v>363</c:v>
                </c:pt>
                <c:pt idx="8">
                  <c:v>215</c:v>
                </c:pt>
                <c:pt idx="9">
                  <c:v>171</c:v>
                </c:pt>
                <c:pt idx="10">
                  <c:v>159</c:v>
                </c:pt>
                <c:pt idx="11">
                  <c:v>151</c:v>
                </c:pt>
                <c:pt idx="12">
                  <c:v>148</c:v>
                </c:pt>
                <c:pt idx="13">
                  <c:v>62</c:v>
                </c:pt>
              </c:numCache>
            </c:numRef>
          </c:val>
          <c:smooth val="1"/>
        </c:ser>
        <c:axId val="44670144"/>
        <c:axId val="66486977"/>
      </c:lineChart>
      <c:dateAx>
        <c:axId val="44670144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86977"/>
        <c:crossesAt val="0"/>
        <c:auto val="0"/>
        <c:majorUnit val="3"/>
        <c:majorTimeUnit val="months"/>
        <c:noMultiLvlLbl val="0"/>
      </c:dateAx>
      <c:valAx>
        <c:axId val="66486977"/>
        <c:scaling>
          <c:orientation val="minMax"/>
          <c:max val="2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70144"/>
        <c:crossesAt val="1"/>
        <c:crossBetween val="between"/>
        <c:dispUnits/>
        <c:majorUnit val="2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5125"/>
          <c:y val="0.85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675"/>
          <c:w val="0.984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Summary!$B$55:$P$55</c:f>
              <c:numCache>
                <c:ptCount val="15"/>
                <c:pt idx="0">
                  <c:v>338</c:v>
                </c:pt>
                <c:pt idx="1">
                  <c:v>308</c:v>
                </c:pt>
                <c:pt idx="2">
                  <c:v>93</c:v>
                </c:pt>
                <c:pt idx="3">
                  <c:v>118</c:v>
                </c:pt>
                <c:pt idx="4">
                  <c:v>126</c:v>
                </c:pt>
                <c:pt idx="5">
                  <c:v>71</c:v>
                </c:pt>
                <c:pt idx="6">
                  <c:v>53</c:v>
                </c:pt>
                <c:pt idx="7">
                  <c:v>213</c:v>
                </c:pt>
                <c:pt idx="8">
                  <c:v>171</c:v>
                </c:pt>
                <c:pt idx="9">
                  <c:v>204</c:v>
                </c:pt>
                <c:pt idx="10">
                  <c:v>156</c:v>
                </c:pt>
                <c:pt idx="11">
                  <c:v>394</c:v>
                </c:pt>
                <c:pt idx="12">
                  <c:v>341</c:v>
                </c:pt>
                <c:pt idx="13">
                  <c:v>169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Summary!$B$56:$P$56</c:f>
              <c:numCache>
                <c:ptCount val="15"/>
                <c:pt idx="0">
                  <c:v>3</c:v>
                </c:pt>
                <c:pt idx="1">
                  <c:v>19</c:v>
                </c:pt>
                <c:pt idx="2">
                  <c:v>36</c:v>
                </c:pt>
                <c:pt idx="3">
                  <c:v>48</c:v>
                </c:pt>
                <c:pt idx="4">
                  <c:v>139</c:v>
                </c:pt>
                <c:pt idx="5">
                  <c:v>162</c:v>
                </c:pt>
                <c:pt idx="6">
                  <c:v>182</c:v>
                </c:pt>
                <c:pt idx="7">
                  <c:v>274</c:v>
                </c:pt>
                <c:pt idx="8">
                  <c:v>221</c:v>
                </c:pt>
                <c:pt idx="9">
                  <c:v>309</c:v>
                </c:pt>
                <c:pt idx="10">
                  <c:v>348</c:v>
                </c:pt>
                <c:pt idx="11">
                  <c:v>448</c:v>
                </c:pt>
                <c:pt idx="12">
                  <c:v>378</c:v>
                </c:pt>
                <c:pt idx="13">
                  <c:v>329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Summary!$B$57:$P$57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152</c:v>
                </c:pt>
                <c:pt idx="8">
                  <c:v>61</c:v>
                </c:pt>
                <c:pt idx="9">
                  <c:v>42</c:v>
                </c:pt>
                <c:pt idx="10">
                  <c:v>42</c:v>
                </c:pt>
                <c:pt idx="11">
                  <c:v>68</c:v>
                </c:pt>
                <c:pt idx="12">
                  <c:v>36</c:v>
                </c:pt>
                <c:pt idx="13">
                  <c:v>31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Summary!$A$58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Summary!$B$58:$P$58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91</c:v>
                </c:pt>
                <c:pt idx="8">
                  <c:v>45</c:v>
                </c:pt>
                <c:pt idx="9">
                  <c:v>13</c:v>
                </c:pt>
                <c:pt idx="10">
                  <c:v>7</c:v>
                </c:pt>
                <c:pt idx="11">
                  <c:v>2</c:v>
                </c:pt>
                <c:pt idx="12">
                  <c:v>10</c:v>
                </c:pt>
                <c:pt idx="13">
                  <c:v>43</c:v>
                </c:pt>
              </c:numCache>
            </c:numRef>
          </c:val>
          <c:smooth val="1"/>
        </c:ser>
        <c:axId val="61511882"/>
        <c:axId val="16736027"/>
      </c:lineChart>
      <c:dateAx>
        <c:axId val="61511882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36027"/>
        <c:crossesAt val="0"/>
        <c:auto val="0"/>
        <c:majorUnit val="3"/>
        <c:majorTimeUnit val="months"/>
        <c:noMultiLvlLbl val="0"/>
      </c:dateAx>
      <c:valAx>
        <c:axId val="1673602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11882"/>
        <c:crossesAt val="1"/>
        <c:crossBetween val="between"/>
        <c:dispUnits/>
        <c:majorUnit val="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91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Losses (All Assets)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Quarterly Losses (All Assets)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Summary!$B$20:$P$20</c:f>
              <c:numCache>
                <c:ptCount val="15"/>
                <c:pt idx="0">
                  <c:v>2239</c:v>
                </c:pt>
                <c:pt idx="1">
                  <c:v>2692</c:v>
                </c:pt>
                <c:pt idx="2">
                  <c:v>2996</c:v>
                </c:pt>
                <c:pt idx="3">
                  <c:v>2425</c:v>
                </c:pt>
                <c:pt idx="4">
                  <c:v>1969</c:v>
                </c:pt>
                <c:pt idx="5">
                  <c:v>1440</c:v>
                </c:pt>
                <c:pt idx="6">
                  <c:v>1193</c:v>
                </c:pt>
                <c:pt idx="7">
                  <c:v>1644</c:v>
                </c:pt>
                <c:pt idx="8">
                  <c:v>946</c:v>
                </c:pt>
                <c:pt idx="9">
                  <c:v>1254</c:v>
                </c:pt>
                <c:pt idx="10">
                  <c:v>1203</c:v>
                </c:pt>
                <c:pt idx="11">
                  <c:v>1161</c:v>
                </c:pt>
                <c:pt idx="12">
                  <c:v>1257</c:v>
                </c:pt>
                <c:pt idx="13">
                  <c:v>873</c:v>
                </c:pt>
              </c:numCache>
            </c:numRef>
          </c:val>
        </c:ser>
        <c:gapWidth val="0"/>
        <c:axId val="16406516"/>
        <c:axId val="13440917"/>
      </c:barChart>
      <c:dateAx>
        <c:axId val="16406516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40917"/>
        <c:crosses val="autoZero"/>
        <c:auto val="0"/>
        <c:majorUnit val="3"/>
        <c:majorTimeUnit val="months"/>
        <c:noMultiLvlLbl val="0"/>
      </c:dateAx>
      <c:valAx>
        <c:axId val="13440917"/>
        <c:scaling>
          <c:orientation val="minMax"/>
          <c:max val="3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6516"/>
        <c:crossesAt val="1"/>
        <c:crossBetween val="between"/>
        <c:dispUnits/>
        <c:majorUnit val="25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 (All Asset Types)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8"/>
          <c:w val="0.97925"/>
          <c:h val="0.76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Summary!$A$19</c:f>
              <c:strCache>
                <c:ptCount val="1"/>
                <c:pt idx="0">
                  <c:v>Quarterly Redemption Rate (All Assets)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Summary!$B$19:$O$19</c:f>
              <c:numCache/>
            </c:numRef>
          </c:val>
          <c:smooth val="1"/>
        </c:ser>
        <c:ser>
          <c:idx val="0"/>
          <c:order val="1"/>
          <c:tx>
            <c:strRef>
              <c:f>Summary!$A$18</c:f>
              <c:strCache>
                <c:ptCount val="1"/>
                <c:pt idx="0">
                  <c:v>Lifetime Redemption Rate (All Assets)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Summary!$B$18:$O$18</c:f>
              <c:numCache/>
            </c:numRef>
          </c:val>
          <c:smooth val="1"/>
        </c:ser>
        <c:axId val="44875562"/>
        <c:axId val="1226875"/>
      </c:lineChart>
      <c:dateAx>
        <c:axId val="44875562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6875"/>
        <c:crosses val="autoZero"/>
        <c:auto val="0"/>
        <c:majorUnit val="3"/>
        <c:majorTimeUnit val="months"/>
        <c:noMultiLvlLbl val="0"/>
      </c:dateAx>
      <c:valAx>
        <c:axId val="1226875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87556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25"/>
          <c:y val="0.9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025"/>
          <c:w val="0.98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Summary!$A$61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Summary!$B$61:$P$61</c:f>
              <c:numCache>
                <c:ptCount val="15"/>
                <c:pt idx="0">
                  <c:v>0.3133</c:v>
                </c:pt>
                <c:pt idx="1">
                  <c:v>0.3337</c:v>
                </c:pt>
                <c:pt idx="2">
                  <c:v>0.3315</c:v>
                </c:pt>
                <c:pt idx="3">
                  <c:v>0.3378</c:v>
                </c:pt>
                <c:pt idx="4">
                  <c:v>0.3377</c:v>
                </c:pt>
                <c:pt idx="5">
                  <c:v>0.3427</c:v>
                </c:pt>
                <c:pt idx="6">
                  <c:v>0.339</c:v>
                </c:pt>
                <c:pt idx="7">
                  <c:v>0.3457</c:v>
                </c:pt>
                <c:pt idx="8">
                  <c:v>0.3527</c:v>
                </c:pt>
                <c:pt idx="9">
                  <c:v>0.3581</c:v>
                </c:pt>
                <c:pt idx="10">
                  <c:v>0.362</c:v>
                </c:pt>
                <c:pt idx="11">
                  <c:v>0.3543</c:v>
                </c:pt>
                <c:pt idx="12">
                  <c:v>0.3479</c:v>
                </c:pt>
                <c:pt idx="13">
                  <c:v>0.3413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Summary!$B$62:$P$62</c:f>
              <c:numCache>
                <c:ptCount val="15"/>
                <c:pt idx="0">
                  <c:v>0.2795</c:v>
                </c:pt>
                <c:pt idx="1">
                  <c:v>0.2772</c:v>
                </c:pt>
                <c:pt idx="2">
                  <c:v>0.2774</c:v>
                </c:pt>
                <c:pt idx="3">
                  <c:v>0.3052</c:v>
                </c:pt>
                <c:pt idx="4">
                  <c:v>0.3155</c:v>
                </c:pt>
                <c:pt idx="5">
                  <c:v>0.3228</c:v>
                </c:pt>
                <c:pt idx="6">
                  <c:v>0.3293</c:v>
                </c:pt>
                <c:pt idx="7">
                  <c:v>0.3455</c:v>
                </c:pt>
                <c:pt idx="8">
                  <c:v>0.3603</c:v>
                </c:pt>
                <c:pt idx="9">
                  <c:v>0.3728</c:v>
                </c:pt>
                <c:pt idx="10">
                  <c:v>0.3819</c:v>
                </c:pt>
                <c:pt idx="11">
                  <c:v>0.3925</c:v>
                </c:pt>
                <c:pt idx="12">
                  <c:v>0.4026</c:v>
                </c:pt>
                <c:pt idx="13">
                  <c:v>0.4006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Summary!$B$63:$P$63</c:f>
              <c:numCache>
                <c:ptCount val="15"/>
                <c:pt idx="0">
                  <c:v>0.1838</c:v>
                </c:pt>
                <c:pt idx="1">
                  <c:v>0.1932</c:v>
                </c:pt>
                <c:pt idx="2">
                  <c:v>0.2196</c:v>
                </c:pt>
                <c:pt idx="3">
                  <c:v>0.2609</c:v>
                </c:pt>
                <c:pt idx="4">
                  <c:v>0.3007</c:v>
                </c:pt>
                <c:pt idx="5">
                  <c:v>0.3473</c:v>
                </c:pt>
                <c:pt idx="6">
                  <c:v>0.3476</c:v>
                </c:pt>
                <c:pt idx="7">
                  <c:v>0.3564</c:v>
                </c:pt>
                <c:pt idx="8">
                  <c:v>0.3674</c:v>
                </c:pt>
                <c:pt idx="9">
                  <c:v>0.3735</c:v>
                </c:pt>
                <c:pt idx="10">
                  <c:v>0.379</c:v>
                </c:pt>
                <c:pt idx="11">
                  <c:v>0.3857</c:v>
                </c:pt>
                <c:pt idx="12">
                  <c:v>0.391</c:v>
                </c:pt>
                <c:pt idx="13">
                  <c:v>0.3944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Summary!$A$64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Summary!$B$64:$P$64</c:f>
              <c:numCache>
                <c:ptCount val="15"/>
                <c:pt idx="0">
                  <c:v>0.7472</c:v>
                </c:pt>
                <c:pt idx="1">
                  <c:v>0.7289</c:v>
                </c:pt>
                <c:pt idx="2">
                  <c:v>0.7234</c:v>
                </c:pt>
                <c:pt idx="3">
                  <c:v>0.7296</c:v>
                </c:pt>
                <c:pt idx="4">
                  <c:v>0.7296</c:v>
                </c:pt>
                <c:pt idx="5">
                  <c:v>0.731</c:v>
                </c:pt>
                <c:pt idx="6">
                  <c:v>0.7274</c:v>
                </c:pt>
                <c:pt idx="7">
                  <c:v>0.7269</c:v>
                </c:pt>
                <c:pt idx="8">
                  <c:v>0.7284</c:v>
                </c:pt>
                <c:pt idx="9">
                  <c:v>0.7299</c:v>
                </c:pt>
                <c:pt idx="10">
                  <c:v>0.731</c:v>
                </c:pt>
                <c:pt idx="11">
                  <c:v>0.7293</c:v>
                </c:pt>
                <c:pt idx="12">
                  <c:v>0.7251</c:v>
                </c:pt>
                <c:pt idx="13">
                  <c:v>0.7178</c:v>
                </c:pt>
              </c:numCache>
            </c:numRef>
          </c:val>
          <c:smooth val="1"/>
        </c:ser>
        <c:axId val="53859390"/>
        <c:axId val="14972463"/>
      </c:lineChart>
      <c:dateAx>
        <c:axId val="53859390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72463"/>
        <c:crossesAt val="0"/>
        <c:auto val="0"/>
        <c:majorUnit val="3"/>
        <c:majorTimeUnit val="months"/>
        <c:noMultiLvlLbl val="0"/>
      </c:dateAx>
      <c:valAx>
        <c:axId val="14972463"/>
        <c:scaling>
          <c:orientation val="minMax"/>
          <c:max val="0.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59390"/>
        <c:crossesAt val="1"/>
        <c:crossBetween val="between"/>
        <c:dispUnits/>
        <c:majorUnit val="0.1"/>
        <c:minorUnit val="0.0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89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 (All Asset Types)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3"/>
          <c:w val="0.967"/>
          <c:h val="0.751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Summary!$A$19</c:f>
              <c:strCache>
                <c:ptCount val="1"/>
                <c:pt idx="0">
                  <c:v>Quarterly Redemption Rate (All Assets)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Summary!$B$19:$N$19</c:f>
              <c:numCache>
                <c:ptCount val="13"/>
                <c:pt idx="0">
                  <c:v>0.1427</c:v>
                </c:pt>
                <c:pt idx="1">
                  <c:v>0.1304</c:v>
                </c:pt>
                <c:pt idx="2">
                  <c:v>0.1262</c:v>
                </c:pt>
                <c:pt idx="3">
                  <c:v>0.1452</c:v>
                </c:pt>
                <c:pt idx="4">
                  <c:v>0.1429</c:v>
                </c:pt>
                <c:pt idx="5">
                  <c:v>0.1529</c:v>
                </c:pt>
                <c:pt idx="6">
                  <c:v>0.1267</c:v>
                </c:pt>
                <c:pt idx="7">
                  <c:v>0.1481</c:v>
                </c:pt>
                <c:pt idx="8">
                  <c:v>0.1574</c:v>
                </c:pt>
                <c:pt idx="9">
                  <c:v>0.1519</c:v>
                </c:pt>
                <c:pt idx="10">
                  <c:v>0.1523</c:v>
                </c:pt>
                <c:pt idx="11">
                  <c:v>0.1418</c:v>
                </c:pt>
                <c:pt idx="12">
                  <c:v>0.1383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Summary!$A$18</c:f>
              <c:strCache>
                <c:ptCount val="1"/>
                <c:pt idx="0">
                  <c:v>Lifetime Redemption Rate (All Assets)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Summary!$B$18:$N$18</c:f>
              <c:numCache>
                <c:ptCount val="13"/>
                <c:pt idx="0">
                  <c:v>0.4598</c:v>
                </c:pt>
                <c:pt idx="1">
                  <c:v>0.4442</c:v>
                </c:pt>
                <c:pt idx="2">
                  <c:v>0.4353</c:v>
                </c:pt>
                <c:pt idx="3">
                  <c:v>0.4432</c:v>
                </c:pt>
                <c:pt idx="4">
                  <c:v>0.4466</c:v>
                </c:pt>
                <c:pt idx="5">
                  <c:v>0.4532</c:v>
                </c:pt>
                <c:pt idx="6">
                  <c:v>0.4484</c:v>
                </c:pt>
                <c:pt idx="7">
                  <c:v>0.4516</c:v>
                </c:pt>
                <c:pt idx="8">
                  <c:v>0.4567</c:v>
                </c:pt>
                <c:pt idx="9">
                  <c:v>0.4593</c:v>
                </c:pt>
                <c:pt idx="10">
                  <c:v>0.4616</c:v>
                </c:pt>
                <c:pt idx="11">
                  <c:v>0.4613</c:v>
                </c:pt>
                <c:pt idx="12">
                  <c:v>0.4603</c:v>
                </c:pt>
              </c:numCache>
            </c:numRef>
          </c:val>
          <c:smooth val="1"/>
        </c:ser>
        <c:axId val="534440"/>
        <c:axId val="4809961"/>
      </c:lineChart>
      <c:dateAx>
        <c:axId val="534440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9961"/>
        <c:crosses val="autoZero"/>
        <c:auto val="0"/>
        <c:majorUnit val="3"/>
        <c:majorTimeUnit val="months"/>
        <c:noMultiLvlLbl val="0"/>
      </c:dateAx>
      <c:valAx>
        <c:axId val="4809961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44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"/>
          <c:y val="0.9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 A Interest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"/>
          <c:w val="0.98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Summary!$B$67:$P$67</c:f>
              <c:numCache>
                <c:ptCount val="15"/>
                <c:pt idx="0">
                  <c:v>0.1146</c:v>
                </c:pt>
                <c:pt idx="1">
                  <c:v>0.1159</c:v>
                </c:pt>
                <c:pt idx="2">
                  <c:v>0.1195</c:v>
                </c:pt>
                <c:pt idx="3">
                  <c:v>0.122</c:v>
                </c:pt>
                <c:pt idx="4">
                  <c:v>0.1249</c:v>
                </c:pt>
                <c:pt idx="5">
                  <c:v>0.1267</c:v>
                </c:pt>
                <c:pt idx="6">
                  <c:v>0.1298</c:v>
                </c:pt>
                <c:pt idx="7">
                  <c:v>0.13</c:v>
                </c:pt>
                <c:pt idx="8">
                  <c:v>0.1299</c:v>
                </c:pt>
                <c:pt idx="9">
                  <c:v>0.1297</c:v>
                </c:pt>
                <c:pt idx="10">
                  <c:v>0.1298</c:v>
                </c:pt>
                <c:pt idx="11">
                  <c:v>0.1293</c:v>
                </c:pt>
                <c:pt idx="12">
                  <c:v>0.1288</c:v>
                </c:pt>
                <c:pt idx="13">
                  <c:v>0.1284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Summary!$B$68:$P$68</c:f>
              <c:numCache>
                <c:ptCount val="15"/>
                <c:pt idx="0">
                  <c:v>0.125</c:v>
                </c:pt>
                <c:pt idx="1">
                  <c:v>0.1252</c:v>
                </c:pt>
                <c:pt idx="2">
                  <c:v>0.123</c:v>
                </c:pt>
                <c:pt idx="3">
                  <c:v>0.1223</c:v>
                </c:pt>
                <c:pt idx="4">
                  <c:v>0.1196</c:v>
                </c:pt>
                <c:pt idx="5">
                  <c:v>0.1166</c:v>
                </c:pt>
                <c:pt idx="6">
                  <c:v>0.1132</c:v>
                </c:pt>
                <c:pt idx="7">
                  <c:v>0.1122</c:v>
                </c:pt>
                <c:pt idx="8">
                  <c:v>0.1115</c:v>
                </c:pt>
                <c:pt idx="9">
                  <c:v>0.1093</c:v>
                </c:pt>
                <c:pt idx="10">
                  <c:v>0.1072</c:v>
                </c:pt>
                <c:pt idx="11">
                  <c:v>0.1057</c:v>
                </c:pt>
                <c:pt idx="12">
                  <c:v>0.1052</c:v>
                </c:pt>
                <c:pt idx="13">
                  <c:v>0.102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Summary!$B$69:$P$69</c:f>
              <c:numCache>
                <c:ptCount val="15"/>
                <c:pt idx="0">
                  <c:v>0.1167</c:v>
                </c:pt>
                <c:pt idx="1">
                  <c:v>0.1148</c:v>
                </c:pt>
                <c:pt idx="2">
                  <c:v>0.1119</c:v>
                </c:pt>
                <c:pt idx="3">
                  <c:v>0.1101</c:v>
                </c:pt>
                <c:pt idx="4">
                  <c:v>0.1098</c:v>
                </c:pt>
                <c:pt idx="5">
                  <c:v>0.1095</c:v>
                </c:pt>
                <c:pt idx="6">
                  <c:v>0.1018</c:v>
                </c:pt>
                <c:pt idx="7">
                  <c:v>0.1007</c:v>
                </c:pt>
                <c:pt idx="8">
                  <c:v>0.0987</c:v>
                </c:pt>
                <c:pt idx="9">
                  <c:v>0.0935</c:v>
                </c:pt>
                <c:pt idx="10">
                  <c:v>0.0916</c:v>
                </c:pt>
                <c:pt idx="11">
                  <c:v>0.0954</c:v>
                </c:pt>
                <c:pt idx="12">
                  <c:v>0.0991</c:v>
                </c:pt>
                <c:pt idx="13">
                  <c:v>0.0981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Summary!$A$70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Summary!$B$70:$P$70</c:f>
              <c:numCache>
                <c:ptCount val="15"/>
                <c:pt idx="0">
                  <c:v>0.1414</c:v>
                </c:pt>
                <c:pt idx="1">
                  <c:v>0.1579</c:v>
                </c:pt>
                <c:pt idx="2">
                  <c:v>0.157</c:v>
                </c:pt>
                <c:pt idx="3">
                  <c:v>0.1559</c:v>
                </c:pt>
                <c:pt idx="4">
                  <c:v>0.1538</c:v>
                </c:pt>
                <c:pt idx="5">
                  <c:v>0.1528</c:v>
                </c:pt>
                <c:pt idx="6">
                  <c:v>0.146</c:v>
                </c:pt>
                <c:pt idx="7">
                  <c:v>0.1472</c:v>
                </c:pt>
                <c:pt idx="8">
                  <c:v>0.148</c:v>
                </c:pt>
                <c:pt idx="9">
                  <c:v>0.1478</c:v>
                </c:pt>
                <c:pt idx="10">
                  <c:v>0.1452</c:v>
                </c:pt>
                <c:pt idx="11">
                  <c:v>0.153</c:v>
                </c:pt>
                <c:pt idx="12">
                  <c:v>0.1609</c:v>
                </c:pt>
                <c:pt idx="13">
                  <c:v>0.153</c:v>
                </c:pt>
              </c:numCache>
            </c:numRef>
          </c:val>
          <c:smooth val="1"/>
        </c:ser>
        <c:axId val="43289650"/>
        <c:axId val="54062531"/>
      </c:lineChart>
      <c:dateAx>
        <c:axId val="43289650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62531"/>
        <c:crossesAt val="0"/>
        <c:auto val="0"/>
        <c:majorUnit val="3"/>
        <c:majorTimeUnit val="months"/>
        <c:noMultiLvlLbl val="0"/>
      </c:dateAx>
      <c:valAx>
        <c:axId val="54062531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89650"/>
        <c:crossesAt val="1"/>
        <c:crossBetween val="between"/>
        <c:dispUnits/>
        <c:majorUnit val="0.02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845"/>
          <c:y val="0.8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525"/>
          <c:w val="0.961"/>
          <c:h val="0.8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Summary!$B$9:$P$9</c:f>
              <c:numCache>
                <c:ptCount val="15"/>
                <c:pt idx="0">
                  <c:v>178210</c:v>
                </c:pt>
                <c:pt idx="1">
                  <c:v>178210</c:v>
                </c:pt>
                <c:pt idx="2">
                  <c:v>178210</c:v>
                </c:pt>
                <c:pt idx="3">
                  <c:v>178210</c:v>
                </c:pt>
                <c:pt idx="4">
                  <c:v>178210</c:v>
                </c:pt>
                <c:pt idx="5">
                  <c:v>178210</c:v>
                </c:pt>
                <c:pt idx="6">
                  <c:v>178210</c:v>
                </c:pt>
                <c:pt idx="7">
                  <c:v>178210</c:v>
                </c:pt>
                <c:pt idx="8">
                  <c:v>178210</c:v>
                </c:pt>
                <c:pt idx="9">
                  <c:v>178210</c:v>
                </c:pt>
                <c:pt idx="10">
                  <c:v>178210</c:v>
                </c:pt>
                <c:pt idx="11">
                  <c:v>178210</c:v>
                </c:pt>
                <c:pt idx="12">
                  <c:v>178210</c:v>
                </c:pt>
                <c:pt idx="13">
                  <c:v>178210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Summary!$B$10:$P$10</c:f>
              <c:numCache>
                <c:ptCount val="15"/>
                <c:pt idx="0">
                  <c:v>51450</c:v>
                </c:pt>
                <c:pt idx="1">
                  <c:v>51450</c:v>
                </c:pt>
                <c:pt idx="2">
                  <c:v>51450</c:v>
                </c:pt>
                <c:pt idx="3">
                  <c:v>51450</c:v>
                </c:pt>
                <c:pt idx="4">
                  <c:v>51450</c:v>
                </c:pt>
                <c:pt idx="5">
                  <c:v>51450</c:v>
                </c:pt>
                <c:pt idx="6">
                  <c:v>51450</c:v>
                </c:pt>
                <c:pt idx="7">
                  <c:v>51450</c:v>
                </c:pt>
                <c:pt idx="8">
                  <c:v>51450</c:v>
                </c:pt>
                <c:pt idx="9">
                  <c:v>51450</c:v>
                </c:pt>
                <c:pt idx="10">
                  <c:v>51450</c:v>
                </c:pt>
                <c:pt idx="11">
                  <c:v>51450</c:v>
                </c:pt>
                <c:pt idx="12">
                  <c:v>51450</c:v>
                </c:pt>
                <c:pt idx="13">
                  <c:v>51450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Summary!$B$11:$P$11</c:f>
              <c:numCache>
                <c:ptCount val="15"/>
                <c:pt idx="0">
                  <c:v>21340</c:v>
                </c:pt>
                <c:pt idx="1">
                  <c:v>21340</c:v>
                </c:pt>
                <c:pt idx="2">
                  <c:v>21340</c:v>
                </c:pt>
                <c:pt idx="3">
                  <c:v>21340</c:v>
                </c:pt>
                <c:pt idx="4">
                  <c:v>21340</c:v>
                </c:pt>
                <c:pt idx="5">
                  <c:v>21340</c:v>
                </c:pt>
                <c:pt idx="6">
                  <c:v>21340</c:v>
                </c:pt>
                <c:pt idx="7">
                  <c:v>21340</c:v>
                </c:pt>
                <c:pt idx="8">
                  <c:v>21340</c:v>
                </c:pt>
                <c:pt idx="9">
                  <c:v>21340</c:v>
                </c:pt>
                <c:pt idx="10">
                  <c:v>21340</c:v>
                </c:pt>
                <c:pt idx="11">
                  <c:v>21340</c:v>
                </c:pt>
                <c:pt idx="12">
                  <c:v>21340</c:v>
                </c:pt>
                <c:pt idx="13">
                  <c:v>21340</c:v>
                </c:pt>
              </c:numCache>
            </c:numRef>
          </c:val>
        </c:ser>
        <c:overlap val="100"/>
        <c:gapWidth val="0"/>
        <c:axId val="16800732"/>
        <c:axId val="16988861"/>
      </c:barChart>
      <c:dateAx>
        <c:axId val="16800732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88861"/>
        <c:crosses val="autoZero"/>
        <c:auto val="0"/>
        <c:majorUnit val="3"/>
        <c:majorTimeUnit val="months"/>
        <c:noMultiLvlLbl val="0"/>
      </c:dateAx>
      <c:valAx>
        <c:axId val="16988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0073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"/>
          <c:y val="0.9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15"/>
          <c:w val="0.963"/>
          <c:h val="0.767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Summary!$A$27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Summary!$B$27:$P$27</c:f>
              <c:numCache>
                <c:ptCount val="15"/>
                <c:pt idx="0">
                  <c:v>0.0963</c:v>
                </c:pt>
                <c:pt idx="1">
                  <c:v>0.1501</c:v>
                </c:pt>
                <c:pt idx="2">
                  <c:v>0.1844</c:v>
                </c:pt>
                <c:pt idx="3">
                  <c:v>0.198</c:v>
                </c:pt>
                <c:pt idx="4">
                  <c:v>0.2216</c:v>
                </c:pt>
                <c:pt idx="5">
                  <c:v>0.2672</c:v>
                </c:pt>
                <c:pt idx="6">
                  <c:v>0.2878</c:v>
                </c:pt>
                <c:pt idx="7">
                  <c:v>0.255</c:v>
                </c:pt>
                <c:pt idx="8">
                  <c:v>0.2207</c:v>
                </c:pt>
                <c:pt idx="9">
                  <c:v>0.2118</c:v>
                </c:pt>
                <c:pt idx="10">
                  <c:v>0.2087</c:v>
                </c:pt>
                <c:pt idx="11">
                  <c:v>0.2028</c:v>
                </c:pt>
                <c:pt idx="12">
                  <c:v>0.1797</c:v>
                </c:pt>
                <c:pt idx="13">
                  <c:v>0.2824</c:v>
                </c:pt>
              </c:numCache>
            </c:numRef>
          </c:val>
        </c:ser>
        <c:ser>
          <c:idx val="4"/>
          <c:order val="1"/>
          <c:tx>
            <c:strRef>
              <c:f>Summary!$A$28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Summary!$B$28:$P$28</c:f>
              <c:numCache>
                <c:ptCount val="15"/>
                <c:pt idx="0">
                  <c:v>0.0967</c:v>
                </c:pt>
                <c:pt idx="1">
                  <c:v>0.2334</c:v>
                </c:pt>
                <c:pt idx="2">
                  <c:v>0.2501</c:v>
                </c:pt>
                <c:pt idx="3">
                  <c:v>0.2554</c:v>
                </c:pt>
                <c:pt idx="4">
                  <c:v>0.2209</c:v>
                </c:pt>
                <c:pt idx="5">
                  <c:v>0.1819</c:v>
                </c:pt>
                <c:pt idx="6">
                  <c:v>0.2883</c:v>
                </c:pt>
                <c:pt idx="7">
                  <c:v>0.2618</c:v>
                </c:pt>
                <c:pt idx="8">
                  <c:v>0.2575</c:v>
                </c:pt>
                <c:pt idx="9">
                  <c:v>0.3561</c:v>
                </c:pt>
                <c:pt idx="10">
                  <c:v>0.377</c:v>
                </c:pt>
                <c:pt idx="11">
                  <c:v>0.3912</c:v>
                </c:pt>
                <c:pt idx="12">
                  <c:v>0.4069</c:v>
                </c:pt>
                <c:pt idx="13">
                  <c:v>0.4269</c:v>
                </c:pt>
              </c:numCache>
            </c:numRef>
          </c:val>
        </c:ser>
        <c:ser>
          <c:idx val="1"/>
          <c:order val="2"/>
          <c:tx>
            <c:strRef>
              <c:f>Summary!$A$29</c:f>
              <c:strCache>
                <c:ptCount val="1"/>
                <c:pt idx="0">
                  <c:v>% of Retail Credit Loans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Summary!$B$29:$P$29</c:f>
              <c:numCache>
                <c:ptCount val="15"/>
                <c:pt idx="0">
                  <c:v>0.1646</c:v>
                </c:pt>
                <c:pt idx="1">
                  <c:v>0.1902</c:v>
                </c:pt>
                <c:pt idx="2">
                  <c:v>0.1683</c:v>
                </c:pt>
                <c:pt idx="3">
                  <c:v>0.1397</c:v>
                </c:pt>
                <c:pt idx="4">
                  <c:v>0.1294</c:v>
                </c:pt>
                <c:pt idx="5">
                  <c:v>0.117</c:v>
                </c:pt>
                <c:pt idx="6">
                  <c:v>0.1284</c:v>
                </c:pt>
                <c:pt idx="7">
                  <c:v>0.1053</c:v>
                </c:pt>
                <c:pt idx="8">
                  <c:v>0.0904</c:v>
                </c:pt>
                <c:pt idx="9">
                  <c:v>0.0825</c:v>
                </c:pt>
                <c:pt idx="10">
                  <c:v>0.0866</c:v>
                </c:pt>
                <c:pt idx="11">
                  <c:v>0.0596</c:v>
                </c:pt>
                <c:pt idx="12">
                  <c:v>0.0415</c:v>
                </c:pt>
                <c:pt idx="13">
                  <c:v>0.0426</c:v>
                </c:pt>
              </c:numCache>
            </c:numRef>
          </c:val>
        </c:ser>
        <c:ser>
          <c:idx val="0"/>
          <c:order val="3"/>
          <c:tx>
            <c:strRef>
              <c:f>Summary!$A$26</c:f>
              <c:strCache>
                <c:ptCount val="1"/>
                <c:pt idx="0">
                  <c:v>% of Unsecured Personal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Summary!$B$26:$P$26</c:f>
              <c:numCache>
                <c:ptCount val="15"/>
                <c:pt idx="0">
                  <c:v>0.2849</c:v>
                </c:pt>
                <c:pt idx="1">
                  <c:v>0.2582</c:v>
                </c:pt>
                <c:pt idx="2">
                  <c:v>0.2577</c:v>
                </c:pt>
                <c:pt idx="3">
                  <c:v>0.2477</c:v>
                </c:pt>
                <c:pt idx="4">
                  <c:v>0.247</c:v>
                </c:pt>
                <c:pt idx="5">
                  <c:v>0.2378</c:v>
                </c:pt>
                <c:pt idx="6">
                  <c:v>0.2469</c:v>
                </c:pt>
                <c:pt idx="7">
                  <c:v>0.2166</c:v>
                </c:pt>
                <c:pt idx="8">
                  <c:v>0.1911</c:v>
                </c:pt>
                <c:pt idx="9">
                  <c:v>0.1659</c:v>
                </c:pt>
                <c:pt idx="10">
                  <c:v>0.1444</c:v>
                </c:pt>
                <c:pt idx="11">
                  <c:v>0.1252</c:v>
                </c:pt>
                <c:pt idx="12">
                  <c:v>0.1067</c:v>
                </c:pt>
                <c:pt idx="13">
                  <c:v>0.0915</c:v>
                </c:pt>
              </c:numCache>
            </c:numRef>
          </c:val>
        </c:ser>
        <c:ser>
          <c:idx val="3"/>
          <c:order val="4"/>
          <c:tx>
            <c:strRef>
              <c:f>Summary!$A$30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Summary!$B$30:$P$30</c:f>
              <c:numCache>
                <c:ptCount val="15"/>
                <c:pt idx="0">
                  <c:v>0.3575000000000001</c:v>
                </c:pt>
                <c:pt idx="1">
                  <c:v>0.16810000000000003</c:v>
                </c:pt>
                <c:pt idx="2">
                  <c:v>0.1395</c:v>
                </c:pt>
                <c:pt idx="3">
                  <c:v>0.15919999999999998</c:v>
                </c:pt>
                <c:pt idx="4">
                  <c:v>0.18110000000000004</c:v>
                </c:pt>
                <c:pt idx="5">
                  <c:v>0.19610000000000005</c:v>
                </c:pt>
                <c:pt idx="6">
                  <c:v>0.04860000000000003</c:v>
                </c:pt>
                <c:pt idx="7">
                  <c:v>0.16130000000000003</c:v>
                </c:pt>
                <c:pt idx="8">
                  <c:v>0.2402999999999999</c:v>
                </c:pt>
                <c:pt idx="9">
                  <c:v>0.18369999999999992</c:v>
                </c:pt>
                <c:pt idx="10">
                  <c:v>0.1833</c:v>
                </c:pt>
                <c:pt idx="11">
                  <c:v>0.22120000000000004</c:v>
                </c:pt>
                <c:pt idx="12">
                  <c:v>0.2652000000000001</c:v>
                </c:pt>
                <c:pt idx="13">
                  <c:v>0.1566</c:v>
                </c:pt>
              </c:numCache>
            </c:numRef>
          </c:val>
        </c:ser>
        <c:axId val="18682022"/>
        <c:axId val="33920471"/>
      </c:areaChart>
      <c:dateAx>
        <c:axId val="18682022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0471"/>
        <c:crosses val="autoZero"/>
        <c:auto val="0"/>
        <c:majorUnit val="3"/>
        <c:majorTimeUnit val="months"/>
        <c:noMultiLvlLbl val="0"/>
      </c:dateAx>
      <c:valAx>
        <c:axId val="33920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82022"/>
        <c:crossesAt val="1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8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&lt;=1 Month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525"/>
          <c:w val="0.991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Summary!$B$37:$P$37</c:f>
              <c:numCache>
                <c:ptCount val="15"/>
                <c:pt idx="0">
                  <c:v>0.7891</c:v>
                </c:pt>
                <c:pt idx="1">
                  <c:v>0.7964</c:v>
                </c:pt>
                <c:pt idx="2">
                  <c:v>0.8266</c:v>
                </c:pt>
                <c:pt idx="3">
                  <c:v>0.8496</c:v>
                </c:pt>
                <c:pt idx="4">
                  <c:v>0.8709</c:v>
                </c:pt>
                <c:pt idx="5">
                  <c:v>0.8794</c:v>
                </c:pt>
                <c:pt idx="6">
                  <c:v>0.8911</c:v>
                </c:pt>
                <c:pt idx="7">
                  <c:v>0.8782</c:v>
                </c:pt>
                <c:pt idx="8">
                  <c:v>0.858</c:v>
                </c:pt>
                <c:pt idx="9">
                  <c:v>0.8473</c:v>
                </c:pt>
                <c:pt idx="10">
                  <c:v>0.8283</c:v>
                </c:pt>
                <c:pt idx="11">
                  <c:v>0.8164</c:v>
                </c:pt>
                <c:pt idx="12">
                  <c:v>0.8052</c:v>
                </c:pt>
                <c:pt idx="13">
                  <c:v>0.7909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Summary!$B$38:$P$38</c:f>
              <c:numCache>
                <c:ptCount val="15"/>
                <c:pt idx="0">
                  <c:v>0.986</c:v>
                </c:pt>
                <c:pt idx="1">
                  <c:v>0.9875</c:v>
                </c:pt>
                <c:pt idx="2">
                  <c:v>0.9858</c:v>
                </c:pt>
                <c:pt idx="3">
                  <c:v>0.9842</c:v>
                </c:pt>
                <c:pt idx="4">
                  <c:v>0.9854</c:v>
                </c:pt>
                <c:pt idx="5">
                  <c:v>0.9868</c:v>
                </c:pt>
                <c:pt idx="6">
                  <c:v>0.989</c:v>
                </c:pt>
                <c:pt idx="7">
                  <c:v>0.9896</c:v>
                </c:pt>
                <c:pt idx="8">
                  <c:v>0.9889</c:v>
                </c:pt>
                <c:pt idx="9">
                  <c:v>0.9846</c:v>
                </c:pt>
                <c:pt idx="10">
                  <c:v>0.9812</c:v>
                </c:pt>
                <c:pt idx="11">
                  <c:v>0.9813</c:v>
                </c:pt>
                <c:pt idx="12">
                  <c:v>0.9783</c:v>
                </c:pt>
                <c:pt idx="13">
                  <c:v>0.9855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Summary!$B$39:$P$39</c:f>
              <c:numCache>
                <c:ptCount val="15"/>
                <c:pt idx="0">
                  <c:v>0.9824</c:v>
                </c:pt>
                <c:pt idx="1">
                  <c:v>0.9847</c:v>
                </c:pt>
                <c:pt idx="2">
                  <c:v>0.9655</c:v>
                </c:pt>
                <c:pt idx="3">
                  <c:v>0.9624</c:v>
                </c:pt>
                <c:pt idx="4">
                  <c:v>0.9575</c:v>
                </c:pt>
                <c:pt idx="5">
                  <c:v>0.9556</c:v>
                </c:pt>
                <c:pt idx="6">
                  <c:v>0.9684</c:v>
                </c:pt>
                <c:pt idx="7">
                  <c:v>0.9555</c:v>
                </c:pt>
                <c:pt idx="8">
                  <c:v>0.9464</c:v>
                </c:pt>
                <c:pt idx="9">
                  <c:v>0.9627</c:v>
                </c:pt>
                <c:pt idx="10">
                  <c:v>0.9586</c:v>
                </c:pt>
                <c:pt idx="11">
                  <c:v>0.9604</c:v>
                </c:pt>
                <c:pt idx="12">
                  <c:v>0.9591</c:v>
                </c:pt>
                <c:pt idx="13">
                  <c:v>0.9534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Summary!$B$40:$P$40</c:f>
              <c:numCache>
                <c:ptCount val="15"/>
                <c:pt idx="0">
                  <c:v>0.9291</c:v>
                </c:pt>
                <c:pt idx="1">
                  <c:v>0.9386</c:v>
                </c:pt>
                <c:pt idx="2">
                  <c:v>0.9336</c:v>
                </c:pt>
                <c:pt idx="3">
                  <c:v>0.9197</c:v>
                </c:pt>
                <c:pt idx="4">
                  <c:v>0.9199</c:v>
                </c:pt>
                <c:pt idx="5">
                  <c:v>0.9126</c:v>
                </c:pt>
                <c:pt idx="6">
                  <c:v>0.9284</c:v>
                </c:pt>
                <c:pt idx="7">
                  <c:v>0.9191</c:v>
                </c:pt>
                <c:pt idx="8">
                  <c:v>0.9137</c:v>
                </c:pt>
                <c:pt idx="9">
                  <c:v>0.9146</c:v>
                </c:pt>
                <c:pt idx="10">
                  <c:v>0.9246</c:v>
                </c:pt>
                <c:pt idx="11">
                  <c:v>0.894</c:v>
                </c:pt>
                <c:pt idx="12">
                  <c:v>0.8561</c:v>
                </c:pt>
                <c:pt idx="13">
                  <c:v>0.8661</c:v>
                </c:pt>
              </c:numCache>
            </c:numRef>
          </c:val>
          <c:smooth val="1"/>
        </c:ser>
        <c:axId val="36848784"/>
        <c:axId val="63203601"/>
      </c:lineChart>
      <c:dateAx>
        <c:axId val="36848784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03601"/>
        <c:crossesAt val="0"/>
        <c:auto val="0"/>
        <c:majorUnit val="3"/>
        <c:majorTimeUnit val="months"/>
        <c:noMultiLvlLbl val="0"/>
      </c:dateAx>
      <c:valAx>
        <c:axId val="63203601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48784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9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Summary!$B$31:$N$31</c:f>
              <c:numCache>
                <c:ptCount val="13"/>
                <c:pt idx="0">
                  <c:v>0.0646</c:v>
                </c:pt>
                <c:pt idx="1">
                  <c:v>0.0729</c:v>
                </c:pt>
                <c:pt idx="2">
                  <c:v>0.0789</c:v>
                </c:pt>
                <c:pt idx="3">
                  <c:v>0.0774</c:v>
                </c:pt>
                <c:pt idx="4">
                  <c:v>0.0767</c:v>
                </c:pt>
                <c:pt idx="5">
                  <c:v>0.0782</c:v>
                </c:pt>
                <c:pt idx="6">
                  <c:v>0.0738</c:v>
                </c:pt>
                <c:pt idx="7">
                  <c:v>0.0769</c:v>
                </c:pt>
                <c:pt idx="8">
                  <c:v>0.0759</c:v>
                </c:pt>
                <c:pt idx="9">
                  <c:v>0.0703</c:v>
                </c:pt>
                <c:pt idx="10">
                  <c:v>0.0648</c:v>
                </c:pt>
                <c:pt idx="11">
                  <c:v>0.0624</c:v>
                </c:pt>
                <c:pt idx="12">
                  <c:v>0.0575</c:v>
                </c:pt>
              </c:numCache>
            </c:numRef>
          </c:val>
        </c:ser>
        <c:gapWidth val="0"/>
        <c:axId val="31961498"/>
        <c:axId val="19218027"/>
      </c:barChart>
      <c:dateAx>
        <c:axId val="31961498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18027"/>
        <c:crosses val="autoZero"/>
        <c:auto val="0"/>
        <c:majorUnit val="3"/>
        <c:majorTimeUnit val="months"/>
        <c:noMultiLvlLbl val="0"/>
      </c:dateAx>
      <c:valAx>
        <c:axId val="1921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6149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68"/>
          <c:w val="0.969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4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  <c:pt idx="13">
                  <c:v>38321</c:v>
                </c:pt>
              </c:strCache>
            </c:strRef>
          </c:cat>
          <c:val>
            <c:numRef>
              <c:f>Summary!$B$25:$P$25</c:f>
              <c:numCache>
                <c:ptCount val="15"/>
                <c:pt idx="0">
                  <c:v>0</c:v>
                </c:pt>
                <c:pt idx="1">
                  <c:v>0.003213614864100301</c:v>
                </c:pt>
                <c:pt idx="2">
                  <c:v>0.0006916249822420613</c:v>
                </c:pt>
                <c:pt idx="3">
                  <c:v>0.0020269645466146364</c:v>
                </c:pt>
                <c:pt idx="4">
                  <c:v>0.006265245859545513</c:v>
                </c:pt>
                <c:pt idx="5">
                  <c:v>0.009857137128671364</c:v>
                </c:pt>
                <c:pt idx="6">
                  <c:v>0.010939116232646765</c:v>
                </c:pt>
                <c:pt idx="7">
                  <c:v>0.013932140493267218</c:v>
                </c:pt>
                <c:pt idx="8">
                  <c:v>0.013071754052027455</c:v>
                </c:pt>
                <c:pt idx="9">
                  <c:v>0.011988828182924108</c:v>
                </c:pt>
                <c:pt idx="10">
                  <c:v>0.010831828414072401</c:v>
                </c:pt>
                <c:pt idx="11">
                  <c:v>0.011286584688786128</c:v>
                </c:pt>
                <c:pt idx="12">
                  <c:v>0.010163547221128727</c:v>
                </c:pt>
                <c:pt idx="13">
                  <c:v>0.010510070662541709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Summary!$A$22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4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  <c:pt idx="13">
                  <c:v>38321</c:v>
                </c:pt>
              </c:strCache>
            </c:strRef>
          </c:cat>
          <c:val>
            <c:numRef>
              <c:f>Summary!$B$22:$P$22</c:f>
              <c:numCache>
                <c:ptCount val="15"/>
                <c:pt idx="0">
                  <c:v>0.03176910697968127</c:v>
                </c:pt>
                <c:pt idx="1">
                  <c:v>0.04000084084586408</c:v>
                </c:pt>
                <c:pt idx="2">
                  <c:v>0.044055230864372574</c:v>
                </c:pt>
                <c:pt idx="3">
                  <c:v>0.03539890035684179</c:v>
                </c:pt>
                <c:pt idx="4">
                  <c:v>0.028579065175773688</c:v>
                </c:pt>
                <c:pt idx="5">
                  <c:v>0.02083269484481609</c:v>
                </c:pt>
                <c:pt idx="6">
                  <c:v>0.017207497807609107</c:v>
                </c:pt>
                <c:pt idx="7">
                  <c:v>0.023573166049267846</c:v>
                </c:pt>
                <c:pt idx="8">
                  <c:v>0.013571721257968128</c:v>
                </c:pt>
                <c:pt idx="9">
                  <c:v>0.01793157106619503</c:v>
                </c:pt>
                <c:pt idx="10">
                  <c:v>0.017164748228606252</c:v>
                </c:pt>
                <c:pt idx="11">
                  <c:v>0.016530893844124872</c:v>
                </c:pt>
                <c:pt idx="12">
                  <c:v>0.017872720799764652</c:v>
                </c:pt>
                <c:pt idx="13">
                  <c:v>0.012416666256532816</c:v>
                </c:pt>
              </c:numCache>
            </c:numRef>
          </c:val>
          <c:smooth val="1"/>
        </c:ser>
        <c:axId val="38744516"/>
        <c:axId val="13156325"/>
      </c:lineChart>
      <c:dateAx>
        <c:axId val="38744516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56325"/>
        <c:crosses val="autoZero"/>
        <c:auto val="0"/>
        <c:majorUnit val="3"/>
        <c:majorTimeUnit val="months"/>
        <c:noMultiLvlLbl val="0"/>
      </c:dateAx>
      <c:valAx>
        <c:axId val="13156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4451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5"/>
          <c:y val="0.9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Originator of Unsecured Personal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525"/>
          <c:w val="0.97375"/>
          <c:h val="0.833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Summary!$A$73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Summary!$B$73:$P$73</c:f>
              <c:numCache>
                <c:ptCount val="15"/>
                <c:pt idx="0">
                  <c:v>0.0001</c:v>
                </c:pt>
                <c:pt idx="1">
                  <c:v>0.0456</c:v>
                </c:pt>
                <c:pt idx="2">
                  <c:v>0.1591</c:v>
                </c:pt>
                <c:pt idx="3">
                  <c:v>0.2393</c:v>
                </c:pt>
                <c:pt idx="4">
                  <c:v>0.3245</c:v>
                </c:pt>
                <c:pt idx="5">
                  <c:v>0.3822</c:v>
                </c:pt>
                <c:pt idx="6">
                  <c:v>0.4557</c:v>
                </c:pt>
                <c:pt idx="7">
                  <c:v>0.4596</c:v>
                </c:pt>
                <c:pt idx="8">
                  <c:v>0.4604</c:v>
                </c:pt>
                <c:pt idx="9">
                  <c:v>0.4587</c:v>
                </c:pt>
                <c:pt idx="10">
                  <c:v>0.4589</c:v>
                </c:pt>
                <c:pt idx="11">
                  <c:v>0.4542</c:v>
                </c:pt>
                <c:pt idx="12">
                  <c:v>0.4488</c:v>
                </c:pt>
                <c:pt idx="13">
                  <c:v>0.4403</c:v>
                </c:pt>
              </c:numCache>
            </c:numRef>
          </c:val>
        </c:ser>
        <c:ser>
          <c:idx val="4"/>
          <c:order val="1"/>
          <c:tx>
            <c:strRef>
              <c:f>Summary!$A$74</c:f>
              <c:strCache>
                <c:ptCount val="1"/>
                <c:pt idx="0">
                  <c:v>% of CFUK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Summary!$B$74:$P$74</c:f>
              <c:numCache>
                <c:ptCount val="15"/>
                <c:pt idx="0">
                  <c:v>0.9999</c:v>
                </c:pt>
                <c:pt idx="1">
                  <c:v>0.9544</c:v>
                </c:pt>
                <c:pt idx="2">
                  <c:v>0.8409</c:v>
                </c:pt>
                <c:pt idx="3">
                  <c:v>0.7607</c:v>
                </c:pt>
                <c:pt idx="4">
                  <c:v>0.6755</c:v>
                </c:pt>
                <c:pt idx="5">
                  <c:v>0.6178</c:v>
                </c:pt>
                <c:pt idx="6">
                  <c:v>0.5443</c:v>
                </c:pt>
                <c:pt idx="7">
                  <c:v>0.5404</c:v>
                </c:pt>
                <c:pt idx="8">
                  <c:v>0.5396</c:v>
                </c:pt>
                <c:pt idx="9">
                  <c:v>0.5413</c:v>
                </c:pt>
                <c:pt idx="10">
                  <c:v>0.5411</c:v>
                </c:pt>
                <c:pt idx="11">
                  <c:v>0.5458</c:v>
                </c:pt>
                <c:pt idx="12">
                  <c:v>0.5512</c:v>
                </c:pt>
                <c:pt idx="13">
                  <c:v>0.5597</c:v>
                </c:pt>
              </c:numCache>
            </c:numRef>
          </c:val>
        </c:ser>
        <c:axId val="51298062"/>
        <c:axId val="59029375"/>
      </c:areaChart>
      <c:dateAx>
        <c:axId val="51298062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9375"/>
        <c:crosses val="autoZero"/>
        <c:auto val="0"/>
        <c:majorUnit val="3"/>
        <c:majorTimeUnit val="months"/>
        <c:noMultiLvlLbl val="0"/>
      </c:dateAx>
      <c:valAx>
        <c:axId val="59029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9806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5"/>
          <c:y val="0.92775"/>
          <c:w val="0.4735"/>
          <c:h val="0.07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Originator of Retail Credit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675"/>
          <c:w val="0.97525"/>
          <c:h val="0.84275"/>
        </c:manualLayout>
      </c:layout>
      <c:areaChart>
        <c:grouping val="percentStacked"/>
        <c:varyColors val="0"/>
        <c:ser>
          <c:idx val="0"/>
          <c:order val="0"/>
          <c:tx>
            <c:strRef>
              <c:f>Summary!$A$77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Summary!$B$77:$P$77</c:f>
              <c:numCache>
                <c:ptCount val="15"/>
                <c:pt idx="0">
                  <c:v>0.1597</c:v>
                </c:pt>
                <c:pt idx="1">
                  <c:v>0.4545</c:v>
                </c:pt>
                <c:pt idx="2">
                  <c:v>0.5484</c:v>
                </c:pt>
                <c:pt idx="3">
                  <c:v>0.5894</c:v>
                </c:pt>
                <c:pt idx="4">
                  <c:v>0.6575</c:v>
                </c:pt>
                <c:pt idx="5">
                  <c:v>0.707</c:v>
                </c:pt>
                <c:pt idx="6">
                  <c:v>0.6558</c:v>
                </c:pt>
                <c:pt idx="7">
                  <c:v>0.782</c:v>
                </c:pt>
                <c:pt idx="8">
                  <c:v>0.7865</c:v>
                </c:pt>
                <c:pt idx="9">
                  <c:v>0.7993</c:v>
                </c:pt>
                <c:pt idx="10">
                  <c:v>0.8311</c:v>
                </c:pt>
                <c:pt idx="11">
                  <c:v>0.7891</c:v>
                </c:pt>
                <c:pt idx="12">
                  <c:v>0.7412</c:v>
                </c:pt>
                <c:pt idx="13">
                  <c:v>0.762</c:v>
                </c:pt>
              </c:numCache>
            </c:numRef>
          </c:val>
        </c:ser>
        <c:ser>
          <c:idx val="3"/>
          <c:order val="1"/>
          <c:tx>
            <c:strRef>
              <c:f>Summary!$A$78</c:f>
              <c:strCache>
                <c:ptCount val="1"/>
                <c:pt idx="0">
                  <c:v>% of CFUK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Summary!$B$78:$P$78</c:f>
              <c:numCache>
                <c:ptCount val="15"/>
                <c:pt idx="0">
                  <c:v>0.8403</c:v>
                </c:pt>
                <c:pt idx="1">
                  <c:v>0.5455</c:v>
                </c:pt>
                <c:pt idx="2">
                  <c:v>0.4516</c:v>
                </c:pt>
                <c:pt idx="3">
                  <c:v>0.4106</c:v>
                </c:pt>
                <c:pt idx="4">
                  <c:v>0.3425</c:v>
                </c:pt>
                <c:pt idx="5">
                  <c:v>0.293</c:v>
                </c:pt>
                <c:pt idx="6">
                  <c:v>0.3442</c:v>
                </c:pt>
                <c:pt idx="7">
                  <c:v>0.218</c:v>
                </c:pt>
                <c:pt idx="8">
                  <c:v>0.2135</c:v>
                </c:pt>
                <c:pt idx="9">
                  <c:v>0.2007</c:v>
                </c:pt>
                <c:pt idx="10">
                  <c:v>0.1689</c:v>
                </c:pt>
                <c:pt idx="11">
                  <c:v>0.2109</c:v>
                </c:pt>
                <c:pt idx="12">
                  <c:v>0.2588</c:v>
                </c:pt>
                <c:pt idx="13">
                  <c:v>0.238</c:v>
                </c:pt>
              </c:numCache>
            </c:numRef>
          </c:val>
        </c:ser>
        <c:axId val="61502328"/>
        <c:axId val="16650041"/>
      </c:areaChart>
      <c:dateAx>
        <c:axId val="61502328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50041"/>
        <c:crosses val="autoZero"/>
        <c:auto val="0"/>
        <c:majorUnit val="3"/>
        <c:majorTimeUnit val="months"/>
        <c:noMultiLvlLbl val="0"/>
      </c:dateAx>
      <c:valAx>
        <c:axId val="16650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0232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9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775"/>
          <c:w val="0.955"/>
          <c:h val="0.7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Summary!$B$9:$O$9</c:f>
              <c:numCache/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Summary!$B$10:$O$10</c:f>
              <c:numCache/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Summary!$B$11:$O$11</c:f>
              <c:numCache/>
            </c:numRef>
          </c:val>
        </c:ser>
        <c:overlap val="100"/>
        <c:gapWidth val="0"/>
        <c:axId val="11041876"/>
        <c:axId val="32268021"/>
      </c:barChart>
      <c:dateAx>
        <c:axId val="11041876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268021"/>
        <c:crosses val="autoZero"/>
        <c:auto val="0"/>
        <c:majorUnit val="3"/>
        <c:majorTimeUnit val="months"/>
        <c:noMultiLvlLbl val="0"/>
      </c:dateAx>
      <c:valAx>
        <c:axId val="32268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04187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93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% Paragon/CFUK Originated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275"/>
          <c:w val="0.97525"/>
          <c:h val="0.802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Summary!$A$33</c:f>
              <c:strCache>
                <c:ptCount val="1"/>
                <c:pt idx="0">
                  <c:v>% of Paragon Originated Assets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Summary!$B$33:$P$33</c:f>
              <c:numCache>
                <c:ptCount val="15"/>
                <c:pt idx="0">
                  <c:v>0.3183154662381594</c:v>
                </c:pt>
                <c:pt idx="1">
                  <c:v>0.5468175465332388</c:v>
                </c:pt>
                <c:pt idx="2">
                  <c:v>0.625502816438871</c:v>
                </c:pt>
                <c:pt idx="3">
                  <c:v>0.6711006582916635</c:v>
                </c:pt>
                <c:pt idx="4">
                  <c:v>0.7063702688600377</c:v>
                </c:pt>
                <c:pt idx="5">
                  <c:v>0.7387672772662394</c:v>
                </c:pt>
                <c:pt idx="6">
                  <c:v>0.7824288595273142</c:v>
                </c:pt>
                <c:pt idx="7">
                  <c:v>0.7985538554845603</c:v>
                </c:pt>
                <c:pt idx="8">
                  <c:v>0.8003700152394883</c:v>
                </c:pt>
                <c:pt idx="9">
                  <c:v>0.8294669753278712</c:v>
                </c:pt>
                <c:pt idx="10">
                  <c:v>0.8441</c:v>
                </c:pt>
                <c:pt idx="11">
                  <c:v>0.8495</c:v>
                </c:pt>
                <c:pt idx="12">
                  <c:v>0.8532</c:v>
                </c:pt>
                <c:pt idx="13">
                  <c:v>0.8777</c:v>
                </c:pt>
              </c:numCache>
            </c:numRef>
          </c:val>
        </c:ser>
        <c:ser>
          <c:idx val="4"/>
          <c:order val="1"/>
          <c:tx>
            <c:strRef>
              <c:f>Summary!$A$34</c:f>
              <c:strCache>
                <c:ptCount val="1"/>
                <c:pt idx="0">
                  <c:v>% of CFUK Originated Assets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Summary!$B$34:$P$34</c:f>
              <c:numCache>
                <c:ptCount val="15"/>
                <c:pt idx="0">
                  <c:v>0.6816845337618407</c:v>
                </c:pt>
                <c:pt idx="1">
                  <c:v>0.4531824534667613</c:v>
                </c:pt>
                <c:pt idx="2">
                  <c:v>0.37449718356112904</c:v>
                </c:pt>
                <c:pt idx="3">
                  <c:v>0.3288993417083364</c:v>
                </c:pt>
                <c:pt idx="4">
                  <c:v>0.2936297311399623</c:v>
                </c:pt>
                <c:pt idx="5">
                  <c:v>0.2612327227337606</c:v>
                </c:pt>
                <c:pt idx="6">
                  <c:v>0.2175711404726858</c:v>
                </c:pt>
                <c:pt idx="7">
                  <c:v>0.20144614451543966</c:v>
                </c:pt>
                <c:pt idx="8">
                  <c:v>0.19962998476051175</c:v>
                </c:pt>
                <c:pt idx="9">
                  <c:v>0.17053302467212886</c:v>
                </c:pt>
                <c:pt idx="10">
                  <c:v>0.1559</c:v>
                </c:pt>
                <c:pt idx="11">
                  <c:v>0.1505</c:v>
                </c:pt>
                <c:pt idx="12">
                  <c:v>0.1468</c:v>
                </c:pt>
                <c:pt idx="13">
                  <c:v>0.1223</c:v>
                </c:pt>
              </c:numCache>
            </c:numRef>
          </c:val>
        </c:ser>
        <c:axId val="15632642"/>
        <c:axId val="6476051"/>
      </c:areaChart>
      <c:dateAx>
        <c:axId val="15632642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6051"/>
        <c:crosses val="autoZero"/>
        <c:auto val="0"/>
        <c:majorUnit val="3"/>
        <c:majorTimeUnit val="months"/>
        <c:noMultiLvlLbl val="0"/>
      </c:dateAx>
      <c:valAx>
        <c:axId val="6476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3264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5"/>
          <c:y val="0.90575"/>
          <c:w val="0.5775"/>
          <c:h val="0.07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2"/>
          <c:w val="0.9745"/>
          <c:h val="0.696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Summary!$A$27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Summary!$B$27:$O$27</c:f>
              <c:numCache/>
            </c:numRef>
          </c:val>
        </c:ser>
        <c:ser>
          <c:idx val="4"/>
          <c:order val="1"/>
          <c:tx>
            <c:strRef>
              <c:f>Summary!$A$28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Summary!$B$28:$O$28</c:f>
              <c:numCache/>
            </c:numRef>
          </c:val>
        </c:ser>
        <c:ser>
          <c:idx val="1"/>
          <c:order val="2"/>
          <c:tx>
            <c:strRef>
              <c:f>Summary!$A$29</c:f>
              <c:strCache>
                <c:ptCount val="1"/>
                <c:pt idx="0">
                  <c:v>% of Retail Credit Loans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Summary!$B$29:$O$29</c:f>
              <c:numCache/>
            </c:numRef>
          </c:val>
        </c:ser>
        <c:ser>
          <c:idx val="0"/>
          <c:order val="3"/>
          <c:tx>
            <c:strRef>
              <c:f>Summary!$A$26</c:f>
              <c:strCache>
                <c:ptCount val="1"/>
                <c:pt idx="0">
                  <c:v>% of Unsecured Personal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Summary!$B$26:$O$26</c:f>
              <c:numCache/>
            </c:numRef>
          </c:val>
        </c:ser>
        <c:ser>
          <c:idx val="3"/>
          <c:order val="4"/>
          <c:tx>
            <c:strRef>
              <c:f>Summary!$A$30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Summary!$B$30:$O$30</c:f>
              <c:numCache/>
            </c:numRef>
          </c:val>
        </c:ser>
        <c:axId val="21976734"/>
        <c:axId val="63572879"/>
      </c:areaChart>
      <c:dateAx>
        <c:axId val="21976734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72879"/>
        <c:crosses val="autoZero"/>
        <c:auto val="0"/>
        <c:majorUnit val="3"/>
        <c:majorTimeUnit val="months"/>
        <c:noMultiLvlLbl val="0"/>
      </c:dateAx>
      <c:valAx>
        <c:axId val="63572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76734"/>
        <c:crossesAt val="1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8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Summary!$B$31:$O$31</c:f>
              <c:numCache/>
            </c:numRef>
          </c:val>
        </c:ser>
        <c:gapWidth val="0"/>
        <c:axId val="35285000"/>
        <c:axId val="49129545"/>
      </c:barChart>
      <c:dateAx>
        <c:axId val="35285000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29545"/>
        <c:crosses val="autoZero"/>
        <c:auto val="0"/>
        <c:majorUnit val="3"/>
        <c:majorTimeUnit val="months"/>
        <c:noMultiLvlLbl val="0"/>
      </c:dateAx>
      <c:valAx>
        <c:axId val="49129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8500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"/>
          <c:w val="0.981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Summary!$B$25:$P$25</c:f>
              <c:numCache/>
            </c:numRef>
          </c:val>
          <c:smooth val="1"/>
        </c:ser>
        <c:ser>
          <c:idx val="1"/>
          <c:order val="1"/>
          <c:tx>
            <c:strRef>
              <c:f>Summary!$A$22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Summary!$B$22:$P$22</c:f>
              <c:numCache/>
            </c:numRef>
          </c:val>
          <c:smooth val="1"/>
        </c:ser>
        <c:axId val="39512722"/>
        <c:axId val="20070179"/>
      </c:lineChart>
      <c:dateAx>
        <c:axId val="39512722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70179"/>
        <c:crosses val="autoZero"/>
        <c:auto val="0"/>
        <c:majorUnit val="3"/>
        <c:majorTimeUnit val="months"/>
        <c:noMultiLvlLbl val="0"/>
      </c:dateAx>
      <c:valAx>
        <c:axId val="20070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1272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4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&gt;3&lt;= 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7775"/>
          <c:w val="0.9955"/>
          <c:h val="0.69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Summary!$B$43:$O$43</c:f>
              <c:numCache/>
            </c:numRef>
          </c:val>
          <c:smooth val="1"/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Summary!$B$44:$O$44</c:f>
              <c:numCache/>
            </c:numRef>
          </c:val>
          <c:smooth val="1"/>
        </c:ser>
        <c:ser>
          <c:idx val="2"/>
          <c:order val="2"/>
          <c:tx>
            <c:strRef>
              <c:f>Summary!$A$45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Summary!$B$45:$O$45</c:f>
              <c:numCache/>
            </c:numRef>
          </c:val>
          <c:smooth val="1"/>
        </c:ser>
        <c:ser>
          <c:idx val="3"/>
          <c:order val="3"/>
          <c:tx>
            <c:strRef>
              <c:f>Summary!$A$46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Summary!$B$46:$O$46</c:f>
              <c:numCache/>
            </c:numRef>
          </c:val>
          <c:smooth val="1"/>
        </c:ser>
        <c:axId val="46413884"/>
        <c:axId val="15071773"/>
      </c:lineChart>
      <c:dateAx>
        <c:axId val="46413884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71773"/>
        <c:crossesAt val="0"/>
        <c:auto val="0"/>
        <c:majorUnit val="3"/>
        <c:majorTimeUnit val="months"/>
        <c:noMultiLvlLbl val="0"/>
      </c:dateAx>
      <c:valAx>
        <c:axId val="15071773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13884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2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&lt;=1 Month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1"/>
          <c:w val="0.994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Summary!$B$37:$O$37</c:f>
              <c:numCache/>
            </c:numRef>
          </c:val>
          <c:smooth val="1"/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Summary!$B$38:$O$38</c:f>
              <c:numCache/>
            </c:numRef>
          </c:val>
          <c:smooth val="1"/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Summary!$B$39:$O$39</c:f>
              <c:numCache/>
            </c:numRef>
          </c:val>
          <c:smooth val="1"/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Summary!$B$40:$O$40</c:f>
              <c:numCache/>
            </c:numRef>
          </c:val>
          <c:smooth val="1"/>
        </c:ser>
        <c:axId val="1428230"/>
        <c:axId val="12854071"/>
      </c:lineChart>
      <c:dateAx>
        <c:axId val="1428230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4071"/>
        <c:crossesAt val="0"/>
        <c:auto val="0"/>
        <c:majorUnit val="3"/>
        <c:majorTimeUnit val="months"/>
        <c:noMultiLvlLbl val="0"/>
      </c:dateAx>
      <c:valAx>
        <c:axId val="12854071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8230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New &gt;12 Months Arrears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3"/>
          <c:w val="0.991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Summary!$A$49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Summary!$B$49:$O$49</c:f>
              <c:numCache/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Summary!$B$50:$O$50</c:f>
              <c:numCache/>
            </c:numRef>
          </c:val>
          <c:smooth val="1"/>
        </c:ser>
        <c:ser>
          <c:idx val="2"/>
          <c:order val="2"/>
          <c:tx>
            <c:strRef>
              <c:f>Summary!$A$51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Summary!$B$51:$O$51</c:f>
              <c:numCache/>
            </c:numRef>
          </c:val>
          <c:smooth val="1"/>
        </c:ser>
        <c:ser>
          <c:idx val="3"/>
          <c:order val="3"/>
          <c:tx>
            <c:strRef>
              <c:f>Summary!$A$52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Summary!$B$52:$O$52</c:f>
              <c:numCache/>
            </c:numRef>
          </c:val>
          <c:smooth val="1"/>
        </c:ser>
        <c:axId val="48577776"/>
        <c:axId val="34546801"/>
      </c:lineChart>
      <c:dateAx>
        <c:axId val="48577776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46801"/>
        <c:crossesAt val="0"/>
        <c:auto val="0"/>
        <c:majorUnit val="3"/>
        <c:majorTimeUnit val="months"/>
        <c:noMultiLvlLbl val="0"/>
      </c:dateAx>
      <c:valAx>
        <c:axId val="34546801"/>
        <c:scaling>
          <c:orientation val="minMax"/>
          <c:max val="2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77776"/>
        <c:crossesAt val="1"/>
        <c:crossBetween val="between"/>
        <c:dispUnits/>
        <c:majorUnit val="2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8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0.03725</cdr:x>
      <cdr:y>0.04725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381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0.02575</cdr:x>
      <cdr:y>0.041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0.0245</cdr:x>
      <cdr:y>0.0405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0.03925</cdr:x>
      <cdr:y>0.04525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0.0255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0.02475</cdr:x>
      <cdr:y>0.0395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0.0385</cdr:x>
      <cdr:y>0.045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163</xdr:row>
      <xdr:rowOff>38100</xdr:rowOff>
    </xdr:from>
    <xdr:to>
      <xdr:col>5</xdr:col>
      <xdr:colOff>28575</xdr:colOff>
      <xdr:row>181</xdr:row>
      <xdr:rowOff>47625</xdr:rowOff>
    </xdr:to>
    <xdr:graphicFrame>
      <xdr:nvGraphicFramePr>
        <xdr:cNvPr id="1" name="Chart 4"/>
        <xdr:cNvGraphicFramePr/>
      </xdr:nvGraphicFramePr>
      <xdr:xfrm>
        <a:off x="190500" y="26431875"/>
        <a:ext cx="6438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203</xdr:row>
      <xdr:rowOff>104775</xdr:rowOff>
    </xdr:from>
    <xdr:to>
      <xdr:col>5</xdr:col>
      <xdr:colOff>104775</xdr:colOff>
      <xdr:row>221</xdr:row>
      <xdr:rowOff>95250</xdr:rowOff>
    </xdr:to>
    <xdr:graphicFrame>
      <xdr:nvGraphicFramePr>
        <xdr:cNvPr id="2" name="Chart 5"/>
        <xdr:cNvGraphicFramePr/>
      </xdr:nvGraphicFramePr>
      <xdr:xfrm>
        <a:off x="228600" y="32975550"/>
        <a:ext cx="64770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244</xdr:row>
      <xdr:rowOff>38100</xdr:rowOff>
    </xdr:from>
    <xdr:to>
      <xdr:col>5</xdr:col>
      <xdr:colOff>142875</xdr:colOff>
      <xdr:row>262</xdr:row>
      <xdr:rowOff>38100</xdr:rowOff>
    </xdr:to>
    <xdr:graphicFrame>
      <xdr:nvGraphicFramePr>
        <xdr:cNvPr id="3" name="Chart 6"/>
        <xdr:cNvGraphicFramePr/>
      </xdr:nvGraphicFramePr>
      <xdr:xfrm>
        <a:off x="266700" y="39547800"/>
        <a:ext cx="6477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263</xdr:row>
      <xdr:rowOff>66675</xdr:rowOff>
    </xdr:from>
    <xdr:to>
      <xdr:col>5</xdr:col>
      <xdr:colOff>133350</xdr:colOff>
      <xdr:row>281</xdr:row>
      <xdr:rowOff>66675</xdr:rowOff>
    </xdr:to>
    <xdr:graphicFrame>
      <xdr:nvGraphicFramePr>
        <xdr:cNvPr id="4" name="Chart 7"/>
        <xdr:cNvGraphicFramePr/>
      </xdr:nvGraphicFramePr>
      <xdr:xfrm>
        <a:off x="285750" y="42652950"/>
        <a:ext cx="64484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303</xdr:row>
      <xdr:rowOff>19050</xdr:rowOff>
    </xdr:from>
    <xdr:to>
      <xdr:col>5</xdr:col>
      <xdr:colOff>123825</xdr:colOff>
      <xdr:row>321</xdr:row>
      <xdr:rowOff>28575</xdr:rowOff>
    </xdr:to>
    <xdr:graphicFrame>
      <xdr:nvGraphicFramePr>
        <xdr:cNvPr id="5" name="Chart 9"/>
        <xdr:cNvGraphicFramePr/>
      </xdr:nvGraphicFramePr>
      <xdr:xfrm>
        <a:off x="295275" y="49082325"/>
        <a:ext cx="642937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322</xdr:row>
      <xdr:rowOff>76200</xdr:rowOff>
    </xdr:from>
    <xdr:to>
      <xdr:col>5</xdr:col>
      <xdr:colOff>114300</xdr:colOff>
      <xdr:row>341</xdr:row>
      <xdr:rowOff>38100</xdr:rowOff>
    </xdr:to>
    <xdr:graphicFrame>
      <xdr:nvGraphicFramePr>
        <xdr:cNvPr id="6" name="Chart 13"/>
        <xdr:cNvGraphicFramePr/>
      </xdr:nvGraphicFramePr>
      <xdr:xfrm>
        <a:off x="304800" y="52216050"/>
        <a:ext cx="641032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100</xdr:row>
      <xdr:rowOff>0</xdr:rowOff>
    </xdr:from>
    <xdr:to>
      <xdr:col>5</xdr:col>
      <xdr:colOff>0</xdr:colOff>
      <xdr:row>120</xdr:row>
      <xdr:rowOff>9525</xdr:rowOff>
    </xdr:to>
    <xdr:graphicFrame>
      <xdr:nvGraphicFramePr>
        <xdr:cNvPr id="7" name="Chart 16"/>
        <xdr:cNvGraphicFramePr/>
      </xdr:nvGraphicFramePr>
      <xdr:xfrm>
        <a:off x="152400" y="16192500"/>
        <a:ext cx="6448425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282</xdr:row>
      <xdr:rowOff>95250</xdr:rowOff>
    </xdr:from>
    <xdr:to>
      <xdr:col>5</xdr:col>
      <xdr:colOff>142875</xdr:colOff>
      <xdr:row>301</xdr:row>
      <xdr:rowOff>142875</xdr:rowOff>
    </xdr:to>
    <xdr:graphicFrame>
      <xdr:nvGraphicFramePr>
        <xdr:cNvPr id="8" name="Chart 18"/>
        <xdr:cNvGraphicFramePr/>
      </xdr:nvGraphicFramePr>
      <xdr:xfrm>
        <a:off x="295275" y="45758100"/>
        <a:ext cx="6448425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121</xdr:row>
      <xdr:rowOff>19050</xdr:rowOff>
    </xdr:from>
    <xdr:to>
      <xdr:col>4</xdr:col>
      <xdr:colOff>819150</xdr:colOff>
      <xdr:row>141</xdr:row>
      <xdr:rowOff>0</xdr:rowOff>
    </xdr:to>
    <xdr:graphicFrame>
      <xdr:nvGraphicFramePr>
        <xdr:cNvPr id="9" name="Chart 19"/>
        <xdr:cNvGraphicFramePr/>
      </xdr:nvGraphicFramePr>
      <xdr:xfrm>
        <a:off x="171450" y="19611975"/>
        <a:ext cx="642937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142</xdr:row>
      <xdr:rowOff>38100</xdr:rowOff>
    </xdr:from>
    <xdr:to>
      <xdr:col>4</xdr:col>
      <xdr:colOff>819150</xdr:colOff>
      <xdr:row>162</xdr:row>
      <xdr:rowOff>28575</xdr:rowOff>
    </xdr:to>
    <xdr:graphicFrame>
      <xdr:nvGraphicFramePr>
        <xdr:cNvPr id="10" name="Chart 20"/>
        <xdr:cNvGraphicFramePr/>
      </xdr:nvGraphicFramePr>
      <xdr:xfrm>
        <a:off x="171450" y="23031450"/>
        <a:ext cx="642937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182</xdr:row>
      <xdr:rowOff>76200</xdr:rowOff>
    </xdr:from>
    <xdr:to>
      <xdr:col>5</xdr:col>
      <xdr:colOff>66675</xdr:colOff>
      <xdr:row>202</xdr:row>
      <xdr:rowOff>76200</xdr:rowOff>
    </xdr:to>
    <xdr:graphicFrame>
      <xdr:nvGraphicFramePr>
        <xdr:cNvPr id="11" name="Chart 21"/>
        <xdr:cNvGraphicFramePr/>
      </xdr:nvGraphicFramePr>
      <xdr:xfrm>
        <a:off x="200025" y="29546550"/>
        <a:ext cx="6467475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314325</xdr:colOff>
      <xdr:row>342</xdr:row>
      <xdr:rowOff>104775</xdr:rowOff>
    </xdr:from>
    <xdr:to>
      <xdr:col>5</xdr:col>
      <xdr:colOff>123825</xdr:colOff>
      <xdr:row>360</xdr:row>
      <xdr:rowOff>114300</xdr:rowOff>
    </xdr:to>
    <xdr:graphicFrame>
      <xdr:nvGraphicFramePr>
        <xdr:cNvPr id="12" name="Chart 22"/>
        <xdr:cNvGraphicFramePr/>
      </xdr:nvGraphicFramePr>
      <xdr:xfrm>
        <a:off x="314325" y="55483125"/>
        <a:ext cx="6410325" cy="2924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333375</xdr:colOff>
      <xdr:row>362</xdr:row>
      <xdr:rowOff>19050</xdr:rowOff>
    </xdr:from>
    <xdr:to>
      <xdr:col>5</xdr:col>
      <xdr:colOff>114300</xdr:colOff>
      <xdr:row>380</xdr:row>
      <xdr:rowOff>28575</xdr:rowOff>
    </xdr:to>
    <xdr:graphicFrame>
      <xdr:nvGraphicFramePr>
        <xdr:cNvPr id="13" name="Chart 23"/>
        <xdr:cNvGraphicFramePr/>
      </xdr:nvGraphicFramePr>
      <xdr:xfrm>
        <a:off x="333375" y="58635900"/>
        <a:ext cx="6381750" cy="2924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257175</xdr:colOff>
      <xdr:row>222</xdr:row>
      <xdr:rowOff>133350</xdr:rowOff>
    </xdr:from>
    <xdr:to>
      <xdr:col>5</xdr:col>
      <xdr:colOff>104775</xdr:colOff>
      <xdr:row>242</xdr:row>
      <xdr:rowOff>142875</xdr:rowOff>
    </xdr:to>
    <xdr:graphicFrame>
      <xdr:nvGraphicFramePr>
        <xdr:cNvPr id="14" name="Chart 24"/>
        <xdr:cNvGraphicFramePr/>
      </xdr:nvGraphicFramePr>
      <xdr:xfrm>
        <a:off x="257175" y="36080700"/>
        <a:ext cx="6448425" cy="3248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352425</xdr:colOff>
      <xdr:row>381</xdr:row>
      <xdr:rowOff>57150</xdr:rowOff>
    </xdr:from>
    <xdr:to>
      <xdr:col>5</xdr:col>
      <xdr:colOff>123825</xdr:colOff>
      <xdr:row>399</xdr:row>
      <xdr:rowOff>76200</xdr:rowOff>
    </xdr:to>
    <xdr:graphicFrame>
      <xdr:nvGraphicFramePr>
        <xdr:cNvPr id="15" name="Chart 25"/>
        <xdr:cNvGraphicFramePr/>
      </xdr:nvGraphicFramePr>
      <xdr:xfrm>
        <a:off x="352425" y="61750575"/>
        <a:ext cx="6372225" cy="2933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1</xdr:row>
      <xdr:rowOff>104775</xdr:rowOff>
    </xdr:from>
    <xdr:to>
      <xdr:col>0</xdr:col>
      <xdr:colOff>238125</xdr:colOff>
      <xdr:row>2</xdr:row>
      <xdr:rowOff>95250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38100" y="2667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0.04925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</cdr:x>
      <cdr:y>0.049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0.04525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0.046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0.0235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</cdr:x>
      <cdr:y>0.0525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3812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0.093</cdr:y>
    </cdr:from>
    <cdr:to>
      <cdr:x>0.0265</cdr:x>
      <cdr:y>0.093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266700"/>
          <a:ext cx="1714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0.0275</cdr:x>
      <cdr:y>0.05575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714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0.03575</cdr:x>
      <cdr:y>0.0495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19050</xdr:rowOff>
    </xdr:from>
    <xdr:to>
      <xdr:col>10</xdr:col>
      <xdr:colOff>533400</xdr:colOff>
      <xdr:row>22</xdr:row>
      <xdr:rowOff>133350</xdr:rowOff>
    </xdr:to>
    <xdr:graphicFrame>
      <xdr:nvGraphicFramePr>
        <xdr:cNvPr id="1" name="Chart 43"/>
        <xdr:cNvGraphicFramePr/>
      </xdr:nvGraphicFramePr>
      <xdr:xfrm>
        <a:off x="171450" y="552450"/>
        <a:ext cx="64579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24</xdr:row>
      <xdr:rowOff>9525</xdr:rowOff>
    </xdr:from>
    <xdr:to>
      <xdr:col>10</xdr:col>
      <xdr:colOff>533400</xdr:colOff>
      <xdr:row>44</xdr:row>
      <xdr:rowOff>0</xdr:rowOff>
    </xdr:to>
    <xdr:graphicFrame>
      <xdr:nvGraphicFramePr>
        <xdr:cNvPr id="2" name="Chart 44"/>
        <xdr:cNvGraphicFramePr/>
      </xdr:nvGraphicFramePr>
      <xdr:xfrm>
        <a:off x="190500" y="3943350"/>
        <a:ext cx="64389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44</xdr:row>
      <xdr:rowOff>152400</xdr:rowOff>
    </xdr:from>
    <xdr:to>
      <xdr:col>10</xdr:col>
      <xdr:colOff>542925</xdr:colOff>
      <xdr:row>64</xdr:row>
      <xdr:rowOff>152400</xdr:rowOff>
    </xdr:to>
    <xdr:graphicFrame>
      <xdr:nvGraphicFramePr>
        <xdr:cNvPr id="3" name="Chart 45"/>
        <xdr:cNvGraphicFramePr/>
      </xdr:nvGraphicFramePr>
      <xdr:xfrm>
        <a:off x="200025" y="7324725"/>
        <a:ext cx="64389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66</xdr:row>
      <xdr:rowOff>47625</xdr:rowOff>
    </xdr:from>
    <xdr:to>
      <xdr:col>10</xdr:col>
      <xdr:colOff>552450</xdr:colOff>
      <xdr:row>84</xdr:row>
      <xdr:rowOff>66675</xdr:rowOff>
    </xdr:to>
    <xdr:graphicFrame>
      <xdr:nvGraphicFramePr>
        <xdr:cNvPr id="4" name="Chart 46"/>
        <xdr:cNvGraphicFramePr/>
      </xdr:nvGraphicFramePr>
      <xdr:xfrm>
        <a:off x="200025" y="10782300"/>
        <a:ext cx="64484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85</xdr:row>
      <xdr:rowOff>66675</xdr:rowOff>
    </xdr:from>
    <xdr:to>
      <xdr:col>10</xdr:col>
      <xdr:colOff>561975</xdr:colOff>
      <xdr:row>105</xdr:row>
      <xdr:rowOff>28575</xdr:rowOff>
    </xdr:to>
    <xdr:graphicFrame>
      <xdr:nvGraphicFramePr>
        <xdr:cNvPr id="5" name="Chart 47"/>
        <xdr:cNvGraphicFramePr/>
      </xdr:nvGraphicFramePr>
      <xdr:xfrm>
        <a:off x="238125" y="13877925"/>
        <a:ext cx="641985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21</xdr:col>
      <xdr:colOff>390525</xdr:colOff>
      <xdr:row>22</xdr:row>
      <xdr:rowOff>133350</xdr:rowOff>
    </xdr:to>
    <xdr:graphicFrame>
      <xdr:nvGraphicFramePr>
        <xdr:cNvPr id="6" name="Chart 48"/>
        <xdr:cNvGraphicFramePr/>
      </xdr:nvGraphicFramePr>
      <xdr:xfrm>
        <a:off x="6705600" y="533400"/>
        <a:ext cx="648652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21</xdr:col>
      <xdr:colOff>419100</xdr:colOff>
      <xdr:row>44</xdr:row>
      <xdr:rowOff>0</xdr:rowOff>
    </xdr:to>
    <xdr:graphicFrame>
      <xdr:nvGraphicFramePr>
        <xdr:cNvPr id="7" name="Chart 49"/>
        <xdr:cNvGraphicFramePr/>
      </xdr:nvGraphicFramePr>
      <xdr:xfrm>
        <a:off x="6705600" y="3933825"/>
        <a:ext cx="651510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21</xdr:col>
      <xdr:colOff>390525</xdr:colOff>
      <xdr:row>64</xdr:row>
      <xdr:rowOff>142875</xdr:rowOff>
    </xdr:to>
    <xdr:graphicFrame>
      <xdr:nvGraphicFramePr>
        <xdr:cNvPr id="8" name="Chart 50"/>
        <xdr:cNvGraphicFramePr/>
      </xdr:nvGraphicFramePr>
      <xdr:xfrm>
        <a:off x="6705600" y="7334250"/>
        <a:ext cx="6486525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47625</xdr:colOff>
      <xdr:row>66</xdr:row>
      <xdr:rowOff>47625</xdr:rowOff>
    </xdr:from>
    <xdr:to>
      <xdr:col>21</xdr:col>
      <xdr:colOff>409575</xdr:colOff>
      <xdr:row>84</xdr:row>
      <xdr:rowOff>66675</xdr:rowOff>
    </xdr:to>
    <xdr:graphicFrame>
      <xdr:nvGraphicFramePr>
        <xdr:cNvPr id="9" name="Chart 51"/>
        <xdr:cNvGraphicFramePr/>
      </xdr:nvGraphicFramePr>
      <xdr:xfrm>
        <a:off x="6753225" y="10782300"/>
        <a:ext cx="6457950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85725</xdr:colOff>
      <xdr:row>85</xdr:row>
      <xdr:rowOff>66675</xdr:rowOff>
    </xdr:from>
    <xdr:to>
      <xdr:col>21</xdr:col>
      <xdr:colOff>447675</xdr:colOff>
      <xdr:row>105</xdr:row>
      <xdr:rowOff>28575</xdr:rowOff>
    </xdr:to>
    <xdr:graphicFrame>
      <xdr:nvGraphicFramePr>
        <xdr:cNvPr id="10" name="Chart 52"/>
        <xdr:cNvGraphicFramePr/>
      </xdr:nvGraphicFramePr>
      <xdr:xfrm>
        <a:off x="6791325" y="13877925"/>
        <a:ext cx="6457950" cy="3200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504825</xdr:colOff>
      <xdr:row>3</xdr:row>
      <xdr:rowOff>0</xdr:rowOff>
    </xdr:from>
    <xdr:to>
      <xdr:col>32</xdr:col>
      <xdr:colOff>238125</xdr:colOff>
      <xdr:row>22</xdr:row>
      <xdr:rowOff>123825</xdr:rowOff>
    </xdr:to>
    <xdr:graphicFrame>
      <xdr:nvGraphicFramePr>
        <xdr:cNvPr id="11" name="Chart 53"/>
        <xdr:cNvGraphicFramePr/>
      </xdr:nvGraphicFramePr>
      <xdr:xfrm>
        <a:off x="13306425" y="533400"/>
        <a:ext cx="6438900" cy="3200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552450</xdr:colOff>
      <xdr:row>24</xdr:row>
      <xdr:rowOff>0</xdr:rowOff>
    </xdr:from>
    <xdr:to>
      <xdr:col>32</xdr:col>
      <xdr:colOff>276225</xdr:colOff>
      <xdr:row>43</xdr:row>
      <xdr:rowOff>152400</xdr:rowOff>
    </xdr:to>
    <xdr:graphicFrame>
      <xdr:nvGraphicFramePr>
        <xdr:cNvPr id="12" name="Chart 54"/>
        <xdr:cNvGraphicFramePr/>
      </xdr:nvGraphicFramePr>
      <xdr:xfrm>
        <a:off x="13354050" y="3933825"/>
        <a:ext cx="6429375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561975</xdr:colOff>
      <xdr:row>45</xdr:row>
      <xdr:rowOff>0</xdr:rowOff>
    </xdr:from>
    <xdr:to>
      <xdr:col>32</xdr:col>
      <xdr:colOff>276225</xdr:colOff>
      <xdr:row>64</xdr:row>
      <xdr:rowOff>142875</xdr:rowOff>
    </xdr:to>
    <xdr:graphicFrame>
      <xdr:nvGraphicFramePr>
        <xdr:cNvPr id="13" name="Chart 55"/>
        <xdr:cNvGraphicFramePr/>
      </xdr:nvGraphicFramePr>
      <xdr:xfrm>
        <a:off x="13363575" y="7334250"/>
        <a:ext cx="6419850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571500</xdr:colOff>
      <xdr:row>66</xdr:row>
      <xdr:rowOff>47625</xdr:rowOff>
    </xdr:from>
    <xdr:to>
      <xdr:col>32</xdr:col>
      <xdr:colOff>257175</xdr:colOff>
      <xdr:row>84</xdr:row>
      <xdr:rowOff>66675</xdr:rowOff>
    </xdr:to>
    <xdr:graphicFrame>
      <xdr:nvGraphicFramePr>
        <xdr:cNvPr id="14" name="Chart 56"/>
        <xdr:cNvGraphicFramePr/>
      </xdr:nvGraphicFramePr>
      <xdr:xfrm>
        <a:off x="13373100" y="10782300"/>
        <a:ext cx="6391275" cy="2933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590550</xdr:colOff>
      <xdr:row>85</xdr:row>
      <xdr:rowOff>76200</xdr:rowOff>
    </xdr:from>
    <xdr:to>
      <xdr:col>32</xdr:col>
      <xdr:colOff>266700</xdr:colOff>
      <xdr:row>105</xdr:row>
      <xdr:rowOff>19050</xdr:rowOff>
    </xdr:to>
    <xdr:graphicFrame>
      <xdr:nvGraphicFramePr>
        <xdr:cNvPr id="15" name="Chart 57"/>
        <xdr:cNvGraphicFramePr/>
      </xdr:nvGraphicFramePr>
      <xdr:xfrm>
        <a:off x="13392150" y="13887450"/>
        <a:ext cx="6381750" cy="3181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0.02525</cdr:x>
      <cdr:y>0.0455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0.0245</cdr:x>
      <cdr:y>0.04725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0.02475</cdr:x>
      <cdr:y>0.0405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0.0255</cdr:x>
      <cdr:y>0.042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0.0255</cdr:x>
      <cdr:y>0.0405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7145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3" width="12.140625" style="1" customWidth="1"/>
    <col min="4" max="11" width="12.28125" style="1" customWidth="1"/>
    <col min="12" max="12" width="10.57421875" style="1" customWidth="1"/>
    <col min="13" max="15" width="10.7109375" style="1" customWidth="1"/>
    <col min="16" max="16384" width="9.140625" style="1" customWidth="1"/>
  </cols>
  <sheetData>
    <row r="3" ht="12.75">
      <c r="A3" s="37" t="s">
        <v>33</v>
      </c>
    </row>
    <row r="4" spans="1:15" s="11" customFormat="1" ht="12.75">
      <c r="A4" s="10"/>
      <c r="B4" s="32">
        <v>37134</v>
      </c>
      <c r="C4" s="32">
        <v>37225</v>
      </c>
      <c r="D4" s="32">
        <v>37315</v>
      </c>
      <c r="E4" s="33">
        <v>37407</v>
      </c>
      <c r="F4" s="33">
        <v>37499</v>
      </c>
      <c r="G4" s="33">
        <v>37590</v>
      </c>
      <c r="H4" s="33">
        <v>37680</v>
      </c>
      <c r="I4" s="33">
        <v>37772</v>
      </c>
      <c r="J4" s="33">
        <v>37864</v>
      </c>
      <c r="K4" s="33">
        <v>37955</v>
      </c>
      <c r="L4" s="33">
        <v>38046</v>
      </c>
      <c r="M4" s="33">
        <v>38135</v>
      </c>
      <c r="N4" s="33">
        <v>38230</v>
      </c>
      <c r="O4" s="48">
        <v>38321</v>
      </c>
    </row>
    <row r="5" spans="1:20" ht="12.75">
      <c r="A5" s="2" t="s">
        <v>24</v>
      </c>
      <c r="B5" s="31">
        <v>162393</v>
      </c>
      <c r="C5" s="3">
        <v>210294</v>
      </c>
      <c r="D5" s="3">
        <v>217546</v>
      </c>
      <c r="E5" s="39">
        <v>212545</v>
      </c>
      <c r="F5" s="39">
        <v>206997</v>
      </c>
      <c r="G5" s="39">
        <v>203216</v>
      </c>
      <c r="H5" s="39">
        <v>240478</v>
      </c>
      <c r="I5" s="39">
        <v>212007</v>
      </c>
      <c r="J5" s="39">
        <v>192053</v>
      </c>
      <c r="K5" s="39">
        <v>206343</v>
      </c>
      <c r="L5" s="39">
        <v>206444</v>
      </c>
      <c r="M5" s="39">
        <v>196880</v>
      </c>
      <c r="N5" s="39">
        <v>185736</v>
      </c>
      <c r="O5" s="39">
        <v>213177</v>
      </c>
      <c r="P5" s="26"/>
      <c r="Q5" s="26"/>
      <c r="R5" s="26"/>
      <c r="S5" s="26"/>
      <c r="T5" s="26"/>
    </row>
    <row r="6" spans="1:20" ht="12.75">
      <c r="A6" s="2" t="s">
        <v>25</v>
      </c>
      <c r="B6" s="3">
        <v>12333</v>
      </c>
      <c r="C6" s="3">
        <v>14697</v>
      </c>
      <c r="D6" s="3">
        <v>17566</v>
      </c>
      <c r="E6" s="39">
        <v>19826</v>
      </c>
      <c r="F6" s="39">
        <v>21530</v>
      </c>
      <c r="G6" s="39">
        <v>22736</v>
      </c>
      <c r="H6" s="39">
        <v>23694</v>
      </c>
      <c r="I6" s="39">
        <v>24603</v>
      </c>
      <c r="J6" s="39">
        <v>25053</v>
      </c>
      <c r="K6" s="39">
        <v>25742</v>
      </c>
      <c r="L6" s="39">
        <v>26392</v>
      </c>
      <c r="M6" s="39">
        <v>26641</v>
      </c>
      <c r="N6" s="39">
        <v>27133</v>
      </c>
      <c r="O6" s="39">
        <v>27432</v>
      </c>
      <c r="P6" s="26"/>
      <c r="Q6" s="26"/>
      <c r="R6" s="26"/>
      <c r="S6" s="26"/>
      <c r="T6" s="26"/>
    </row>
    <row r="7" spans="1:20" ht="12.75">
      <c r="A7" s="2" t="s">
        <v>21</v>
      </c>
      <c r="B7" s="3">
        <v>90396</v>
      </c>
      <c r="C7" s="3">
        <v>42495</v>
      </c>
      <c r="D7" s="3">
        <v>35243</v>
      </c>
      <c r="E7" s="3">
        <v>40244</v>
      </c>
      <c r="F7" s="3">
        <v>45792</v>
      </c>
      <c r="G7" s="3">
        <v>49573</v>
      </c>
      <c r="H7" s="39">
        <v>12311</v>
      </c>
      <c r="I7" s="39">
        <v>40782</v>
      </c>
      <c r="J7" s="39">
        <v>60736</v>
      </c>
      <c r="K7" s="39">
        <v>46446</v>
      </c>
      <c r="L7" s="39">
        <v>46345</v>
      </c>
      <c r="M7" s="39">
        <v>55909</v>
      </c>
      <c r="N7" s="39">
        <v>67053</v>
      </c>
      <c r="O7" s="39">
        <v>39612</v>
      </c>
      <c r="P7" s="26"/>
      <c r="Q7" s="26"/>
      <c r="R7" s="26"/>
      <c r="S7" s="26"/>
      <c r="T7" s="26"/>
    </row>
    <row r="8" spans="1:20" ht="12.75">
      <c r="A8" s="2" t="s">
        <v>8</v>
      </c>
      <c r="B8" s="3">
        <f>SUM(B5:B7)</f>
        <v>265122</v>
      </c>
      <c r="C8" s="3">
        <f>SUM(C5:C7)</f>
        <v>267486</v>
      </c>
      <c r="D8" s="31">
        <f aca="true" t="shared" si="0" ref="D8:L8">SUM(D5:D7)</f>
        <v>270355</v>
      </c>
      <c r="E8" s="3">
        <f t="shared" si="0"/>
        <v>272615</v>
      </c>
      <c r="F8" s="3">
        <f t="shared" si="0"/>
        <v>274319</v>
      </c>
      <c r="G8" s="3">
        <f t="shared" si="0"/>
        <v>275525</v>
      </c>
      <c r="H8" s="3">
        <f t="shared" si="0"/>
        <v>276483</v>
      </c>
      <c r="I8" s="3">
        <f t="shared" si="0"/>
        <v>277392</v>
      </c>
      <c r="J8" s="3">
        <f t="shared" si="0"/>
        <v>277842</v>
      </c>
      <c r="K8" s="3">
        <f t="shared" si="0"/>
        <v>278531</v>
      </c>
      <c r="L8" s="3">
        <f t="shared" si="0"/>
        <v>279181</v>
      </c>
      <c r="M8" s="3">
        <f>SUM(M5:M7)</f>
        <v>279430</v>
      </c>
      <c r="N8" s="3">
        <f>SUM(N5:N7)</f>
        <v>279922</v>
      </c>
      <c r="O8" s="3">
        <f>SUM(O5:O7)</f>
        <v>280221</v>
      </c>
      <c r="P8" s="26"/>
      <c r="Q8" s="26"/>
      <c r="R8" s="26"/>
      <c r="S8" s="26"/>
      <c r="T8" s="26"/>
    </row>
    <row r="9" spans="1:20" ht="12.75">
      <c r="A9" s="2" t="s">
        <v>1</v>
      </c>
      <c r="B9" s="3">
        <v>178210</v>
      </c>
      <c r="C9" s="40">
        <v>178210</v>
      </c>
      <c r="D9" s="38">
        <v>178210</v>
      </c>
      <c r="E9" s="39">
        <v>178210</v>
      </c>
      <c r="F9" s="39">
        <v>178210</v>
      </c>
      <c r="G9" s="39">
        <v>178210</v>
      </c>
      <c r="H9" s="39">
        <v>178210</v>
      </c>
      <c r="I9" s="39">
        <v>178210</v>
      </c>
      <c r="J9" s="39">
        <v>178210</v>
      </c>
      <c r="K9" s="39">
        <v>178210</v>
      </c>
      <c r="L9" s="39">
        <v>178210</v>
      </c>
      <c r="M9" s="39">
        <v>178210</v>
      </c>
      <c r="N9" s="39">
        <v>178210</v>
      </c>
      <c r="O9" s="39">
        <v>178210</v>
      </c>
      <c r="P9" s="26"/>
      <c r="Q9" s="26"/>
      <c r="R9" s="26"/>
      <c r="S9" s="26"/>
      <c r="T9" s="26"/>
    </row>
    <row r="10" spans="1:20" ht="12.75">
      <c r="A10" s="2" t="s">
        <v>0</v>
      </c>
      <c r="B10" s="3">
        <v>51450</v>
      </c>
      <c r="C10" s="40">
        <v>51450</v>
      </c>
      <c r="D10" s="38">
        <v>51450</v>
      </c>
      <c r="E10" s="39">
        <v>51450</v>
      </c>
      <c r="F10" s="39">
        <v>51450</v>
      </c>
      <c r="G10" s="39">
        <v>51450</v>
      </c>
      <c r="H10" s="39">
        <v>51450</v>
      </c>
      <c r="I10" s="39">
        <v>51450</v>
      </c>
      <c r="J10" s="39">
        <v>51450</v>
      </c>
      <c r="K10" s="39">
        <v>51450</v>
      </c>
      <c r="L10" s="39">
        <v>51450</v>
      </c>
      <c r="M10" s="39">
        <v>51450</v>
      </c>
      <c r="N10" s="39">
        <v>51450</v>
      </c>
      <c r="O10" s="39">
        <v>51450</v>
      </c>
      <c r="P10" s="26"/>
      <c r="Q10" s="26"/>
      <c r="R10" s="26"/>
      <c r="S10" s="26"/>
      <c r="T10" s="26"/>
    </row>
    <row r="11" spans="1:20" ht="12.75">
      <c r="A11" s="2" t="s">
        <v>2</v>
      </c>
      <c r="B11" s="3">
        <v>21340</v>
      </c>
      <c r="C11" s="40">
        <v>21340</v>
      </c>
      <c r="D11" s="40">
        <v>21340</v>
      </c>
      <c r="E11" s="39">
        <v>21340</v>
      </c>
      <c r="F11" s="39">
        <v>21340</v>
      </c>
      <c r="G11" s="39">
        <v>21340</v>
      </c>
      <c r="H11" s="39">
        <v>21340</v>
      </c>
      <c r="I11" s="39">
        <v>21340</v>
      </c>
      <c r="J11" s="39">
        <v>21340</v>
      </c>
      <c r="K11" s="39">
        <v>21340</v>
      </c>
      <c r="L11" s="39">
        <v>21340</v>
      </c>
      <c r="M11" s="39">
        <v>21340</v>
      </c>
      <c r="N11" s="39">
        <v>21340</v>
      </c>
      <c r="O11" s="39">
        <v>21340</v>
      </c>
      <c r="P11" s="26"/>
      <c r="Q11" s="26"/>
      <c r="R11" s="26"/>
      <c r="S11" s="26"/>
      <c r="T11" s="26"/>
    </row>
    <row r="12" spans="1:20" ht="12.75">
      <c r="A12" s="2" t="s">
        <v>18</v>
      </c>
      <c r="B12" s="3">
        <f>SUM(B9:B11)</f>
        <v>251000</v>
      </c>
      <c r="C12" s="3">
        <f aca="true" t="shared" si="1" ref="C12:M12">SUM(C9:C11)</f>
        <v>251000</v>
      </c>
      <c r="D12" s="3">
        <f t="shared" si="1"/>
        <v>251000</v>
      </c>
      <c r="E12" s="3">
        <f t="shared" si="1"/>
        <v>251000</v>
      </c>
      <c r="F12" s="3">
        <f t="shared" si="1"/>
        <v>251000</v>
      </c>
      <c r="G12" s="3">
        <f t="shared" si="1"/>
        <v>251000</v>
      </c>
      <c r="H12" s="3">
        <f t="shared" si="1"/>
        <v>251000</v>
      </c>
      <c r="I12" s="3">
        <f t="shared" si="1"/>
        <v>251000</v>
      </c>
      <c r="J12" s="3">
        <f t="shared" si="1"/>
        <v>251000</v>
      </c>
      <c r="K12" s="3">
        <f t="shared" si="1"/>
        <v>251000</v>
      </c>
      <c r="L12" s="3">
        <f t="shared" si="1"/>
        <v>251000</v>
      </c>
      <c r="M12" s="3">
        <f t="shared" si="1"/>
        <v>251000</v>
      </c>
      <c r="N12" s="3">
        <f>SUM(N9:N11)</f>
        <v>251000</v>
      </c>
      <c r="O12" s="3">
        <f>SUM(O9:O11)</f>
        <v>251000</v>
      </c>
      <c r="P12" s="26"/>
      <c r="Q12" s="26"/>
      <c r="R12" s="26"/>
      <c r="S12" s="26"/>
      <c r="T12" s="26"/>
    </row>
    <row r="13" spans="1:15" ht="12.75">
      <c r="A13" s="2" t="s">
        <v>20</v>
      </c>
      <c r="B13" s="4">
        <f>+(B11+B10)/B12</f>
        <v>0.29</v>
      </c>
      <c r="C13" s="4">
        <f aca="true" t="shared" si="2" ref="C13:L13">+(C11+C10)/C12</f>
        <v>0.29</v>
      </c>
      <c r="D13" s="4">
        <f t="shared" si="2"/>
        <v>0.29</v>
      </c>
      <c r="E13" s="4">
        <f t="shared" si="2"/>
        <v>0.29</v>
      </c>
      <c r="F13" s="4">
        <f t="shared" si="2"/>
        <v>0.29</v>
      </c>
      <c r="G13" s="4">
        <f t="shared" si="2"/>
        <v>0.29</v>
      </c>
      <c r="H13" s="4">
        <f t="shared" si="2"/>
        <v>0.29</v>
      </c>
      <c r="I13" s="4">
        <f t="shared" si="2"/>
        <v>0.29</v>
      </c>
      <c r="J13" s="4">
        <f t="shared" si="2"/>
        <v>0.29</v>
      </c>
      <c r="K13" s="4">
        <f t="shared" si="2"/>
        <v>0.29</v>
      </c>
      <c r="L13" s="4">
        <f t="shared" si="2"/>
        <v>0.29</v>
      </c>
      <c r="M13" s="4">
        <f>+(M11+M10)/M12</f>
        <v>0.29</v>
      </c>
      <c r="N13" s="4">
        <f>+(N11+N10)/N12</f>
        <v>0.29</v>
      </c>
      <c r="O13" s="4">
        <f>+(O11+O10)/O12</f>
        <v>0.29</v>
      </c>
    </row>
    <row r="14" spans="1:15" ht="12.75">
      <c r="A14" s="2" t="s">
        <v>53</v>
      </c>
      <c r="B14" s="26">
        <f>+B5+B7-B12</f>
        <v>1789</v>
      </c>
      <c r="C14" s="26">
        <f aca="true" t="shared" si="3" ref="C14:K14">+C5+C7-C12</f>
        <v>1789</v>
      </c>
      <c r="D14" s="26">
        <f t="shared" si="3"/>
        <v>1789</v>
      </c>
      <c r="E14" s="26">
        <f t="shared" si="3"/>
        <v>1789</v>
      </c>
      <c r="F14" s="26">
        <f t="shared" si="3"/>
        <v>1789</v>
      </c>
      <c r="G14" s="26">
        <f t="shared" si="3"/>
        <v>1789</v>
      </c>
      <c r="H14" s="26">
        <f t="shared" si="3"/>
        <v>1789</v>
      </c>
      <c r="I14" s="26">
        <f t="shared" si="3"/>
        <v>1789</v>
      </c>
      <c r="J14" s="26">
        <f t="shared" si="3"/>
        <v>1789</v>
      </c>
      <c r="K14" s="26">
        <f t="shared" si="3"/>
        <v>1789</v>
      </c>
      <c r="L14" s="26">
        <f>+L5+L7-L12</f>
        <v>1789</v>
      </c>
      <c r="M14" s="26">
        <f>+M5+M7-M12</f>
        <v>1789</v>
      </c>
      <c r="N14" s="26">
        <f>+N5+N7-N12</f>
        <v>1789</v>
      </c>
      <c r="O14" s="26">
        <f>+O5+O7-O12</f>
        <v>1789</v>
      </c>
    </row>
    <row r="15" spans="1:15" ht="12.75">
      <c r="A15" s="2" t="s">
        <v>22</v>
      </c>
      <c r="B15" s="26">
        <f aca="true" t="shared" si="4" ref="B15:K15">+B8-B12</f>
        <v>14122</v>
      </c>
      <c r="C15" s="26">
        <f t="shared" si="4"/>
        <v>16486</v>
      </c>
      <c r="D15" s="26">
        <f t="shared" si="4"/>
        <v>19355</v>
      </c>
      <c r="E15" s="26">
        <f t="shared" si="4"/>
        <v>21615</v>
      </c>
      <c r="F15" s="26">
        <f t="shared" si="4"/>
        <v>23319</v>
      </c>
      <c r="G15" s="26">
        <f t="shared" si="4"/>
        <v>24525</v>
      </c>
      <c r="H15" s="26">
        <f t="shared" si="4"/>
        <v>25483</v>
      </c>
      <c r="I15" s="26">
        <f t="shared" si="4"/>
        <v>26392</v>
      </c>
      <c r="J15" s="26">
        <f t="shared" si="4"/>
        <v>26842</v>
      </c>
      <c r="K15" s="26">
        <f t="shared" si="4"/>
        <v>27531</v>
      </c>
      <c r="L15" s="26">
        <f>+L8-L12</f>
        <v>28181</v>
      </c>
      <c r="M15" s="26">
        <f>+M8-M12</f>
        <v>28430</v>
      </c>
      <c r="N15" s="26">
        <f>+N8-N12</f>
        <v>28922</v>
      </c>
      <c r="O15" s="26">
        <f>+O8-O12</f>
        <v>29221</v>
      </c>
    </row>
    <row r="16" spans="1:15" ht="12.75">
      <c r="A16" s="2" t="s">
        <v>9</v>
      </c>
      <c r="B16" s="25">
        <v>10793</v>
      </c>
      <c r="C16" s="25">
        <v>10793</v>
      </c>
      <c r="D16" s="25">
        <v>10793</v>
      </c>
      <c r="E16" s="26">
        <v>10793</v>
      </c>
      <c r="F16" s="26">
        <v>10793</v>
      </c>
      <c r="G16" s="26">
        <v>10793</v>
      </c>
      <c r="H16" s="26">
        <v>10793</v>
      </c>
      <c r="I16" s="26">
        <v>10793</v>
      </c>
      <c r="J16" s="26">
        <v>10793</v>
      </c>
      <c r="K16" s="26">
        <v>10793</v>
      </c>
      <c r="L16" s="26">
        <v>10793</v>
      </c>
      <c r="M16" s="26">
        <v>10793</v>
      </c>
      <c r="N16" s="26">
        <v>10793</v>
      </c>
      <c r="O16" s="26">
        <v>10793</v>
      </c>
    </row>
    <row r="17" spans="1:15" ht="12.75">
      <c r="A17" s="2" t="s">
        <v>23</v>
      </c>
      <c r="B17" s="5">
        <f aca="true" t="shared" si="5" ref="B17:L17">+B16/B12</f>
        <v>0.043</v>
      </c>
      <c r="C17" s="5">
        <f t="shared" si="5"/>
        <v>0.043</v>
      </c>
      <c r="D17" s="5">
        <f t="shared" si="5"/>
        <v>0.043</v>
      </c>
      <c r="E17" s="5">
        <f t="shared" si="5"/>
        <v>0.043</v>
      </c>
      <c r="F17" s="5">
        <f t="shared" si="5"/>
        <v>0.043</v>
      </c>
      <c r="G17" s="5">
        <f t="shared" si="5"/>
        <v>0.043</v>
      </c>
      <c r="H17" s="5">
        <f t="shared" si="5"/>
        <v>0.043</v>
      </c>
      <c r="I17" s="5">
        <f t="shared" si="5"/>
        <v>0.043</v>
      </c>
      <c r="J17" s="5">
        <f t="shared" si="5"/>
        <v>0.043</v>
      </c>
      <c r="K17" s="5">
        <f t="shared" si="5"/>
        <v>0.043</v>
      </c>
      <c r="L17" s="5">
        <f t="shared" si="5"/>
        <v>0.043</v>
      </c>
      <c r="M17" s="5">
        <f>+M16/M12</f>
        <v>0.043</v>
      </c>
      <c r="N17" s="5">
        <f>+N16/N12</f>
        <v>0.043</v>
      </c>
      <c r="O17" s="5">
        <f>+O16/O12</f>
        <v>0.043</v>
      </c>
    </row>
    <row r="18" spans="1:15" ht="12.75">
      <c r="A18" s="2" t="s">
        <v>34</v>
      </c>
      <c r="B18" s="5">
        <v>0.4598</v>
      </c>
      <c r="C18" s="4">
        <v>0.4442</v>
      </c>
      <c r="D18" s="4">
        <v>0.4353</v>
      </c>
      <c r="E18" s="7">
        <v>0.4432</v>
      </c>
      <c r="F18" s="7">
        <v>0.4466</v>
      </c>
      <c r="G18" s="7">
        <v>0.4532</v>
      </c>
      <c r="H18" s="7">
        <v>0.4484</v>
      </c>
      <c r="I18" s="7">
        <v>0.4516</v>
      </c>
      <c r="J18" s="7">
        <v>0.4567</v>
      </c>
      <c r="K18" s="7">
        <v>0.4593</v>
      </c>
      <c r="L18" s="7">
        <v>0.4616</v>
      </c>
      <c r="M18" s="7">
        <v>0.4613</v>
      </c>
      <c r="N18" s="7">
        <v>0.4603</v>
      </c>
      <c r="O18" s="7">
        <v>0.4563</v>
      </c>
    </row>
    <row r="19" spans="1:15" ht="12.75">
      <c r="A19" s="2" t="s">
        <v>35</v>
      </c>
      <c r="B19" s="4">
        <v>0.1427</v>
      </c>
      <c r="C19" s="4">
        <v>0.1304</v>
      </c>
      <c r="D19" s="4">
        <v>0.1262</v>
      </c>
      <c r="E19" s="7">
        <v>0.1452</v>
      </c>
      <c r="F19" s="7">
        <v>0.1429</v>
      </c>
      <c r="G19" s="7">
        <v>0.1529</v>
      </c>
      <c r="H19" s="7">
        <v>0.1267</v>
      </c>
      <c r="I19" s="7">
        <v>0.1481</v>
      </c>
      <c r="J19" s="7">
        <v>0.1574</v>
      </c>
      <c r="K19" s="7">
        <v>0.1519</v>
      </c>
      <c r="L19" s="7">
        <v>0.1523</v>
      </c>
      <c r="M19" s="7">
        <v>0.1418</v>
      </c>
      <c r="N19" s="7">
        <v>0.1383</v>
      </c>
      <c r="O19" s="7">
        <v>0.1202</v>
      </c>
    </row>
    <row r="20" spans="1:15" ht="12.75">
      <c r="A20" s="2" t="s">
        <v>43</v>
      </c>
      <c r="B20" s="3">
        <f aca="true" t="shared" si="6" ref="B20:K20">SUM(B49:B58)</f>
        <v>2239</v>
      </c>
      <c r="C20" s="3">
        <f t="shared" si="6"/>
        <v>2692</v>
      </c>
      <c r="D20" s="3">
        <f t="shared" si="6"/>
        <v>2996</v>
      </c>
      <c r="E20" s="3">
        <f t="shared" si="6"/>
        <v>2425</v>
      </c>
      <c r="F20" s="3">
        <f t="shared" si="6"/>
        <v>1969</v>
      </c>
      <c r="G20" s="3">
        <f t="shared" si="6"/>
        <v>1440</v>
      </c>
      <c r="H20" s="3">
        <f t="shared" si="6"/>
        <v>1193</v>
      </c>
      <c r="I20" s="3">
        <f t="shared" si="6"/>
        <v>1644</v>
      </c>
      <c r="J20" s="3">
        <f t="shared" si="6"/>
        <v>946</v>
      </c>
      <c r="K20" s="3">
        <f t="shared" si="6"/>
        <v>1254</v>
      </c>
      <c r="L20" s="3">
        <f>SUM(L49:L58)</f>
        <v>1203</v>
      </c>
      <c r="M20" s="3">
        <f>SUM(M49:M58)</f>
        <v>1161</v>
      </c>
      <c r="N20" s="3">
        <f>SUM(N49:N58)</f>
        <v>1257</v>
      </c>
      <c r="O20" s="3">
        <f>SUM(O49:O58)</f>
        <v>873</v>
      </c>
    </row>
    <row r="21" spans="1:15" ht="12.75">
      <c r="A21" s="2" t="s">
        <v>44</v>
      </c>
      <c r="B21" s="5">
        <f>+B20/278528</f>
        <v>0.008038689108455883</v>
      </c>
      <c r="C21" s="5">
        <f aca="true" t="shared" si="7" ref="C21:L21">+C20/B8</f>
        <v>0.010153815979058697</v>
      </c>
      <c r="D21" s="5">
        <f t="shared" si="7"/>
        <v>0.011200586198903868</v>
      </c>
      <c r="E21" s="5">
        <f t="shared" si="7"/>
        <v>0.00896968800281112</v>
      </c>
      <c r="F21" s="5">
        <f t="shared" si="7"/>
        <v>0.007222639986794564</v>
      </c>
      <c r="G21" s="5">
        <f t="shared" si="7"/>
        <v>0.005249362967931496</v>
      </c>
      <c r="H21" s="5">
        <f t="shared" si="7"/>
        <v>0.004329915615642863</v>
      </c>
      <c r="I21" s="5">
        <f t="shared" si="7"/>
        <v>0.005946116036067317</v>
      </c>
      <c r="J21" s="5">
        <f t="shared" si="7"/>
        <v>0.003410336275018746</v>
      </c>
      <c r="K21" s="5">
        <f t="shared" si="7"/>
        <v>0.004513356511974431</v>
      </c>
      <c r="L21" s="5">
        <f t="shared" si="7"/>
        <v>0.004319088360003016</v>
      </c>
      <c r="M21" s="5">
        <f>+M20/L8</f>
        <v>0.004158592454357567</v>
      </c>
      <c r="N21" s="5">
        <f>+N20/M8</f>
        <v>0.004498443259492538</v>
      </c>
      <c r="O21" s="5">
        <f>+O20/N8</f>
        <v>0.003118725930795007</v>
      </c>
    </row>
    <row r="22" spans="1:15" ht="12.75">
      <c r="A22" s="2" t="s">
        <v>36</v>
      </c>
      <c r="B22" s="5">
        <f>1-(1-B20/278528)^4</f>
        <v>0.03176910697968127</v>
      </c>
      <c r="C22" s="5">
        <f aca="true" t="shared" si="8" ref="C22:L22">1-(1-C20/B8)^4</f>
        <v>0.04000084084586408</v>
      </c>
      <c r="D22" s="5">
        <f t="shared" si="8"/>
        <v>0.044055230864372574</v>
      </c>
      <c r="E22" s="5">
        <f t="shared" si="8"/>
        <v>0.03539890035684179</v>
      </c>
      <c r="F22" s="5">
        <f t="shared" si="8"/>
        <v>0.028579065175773688</v>
      </c>
      <c r="G22" s="5">
        <f t="shared" si="8"/>
        <v>0.02083269484481609</v>
      </c>
      <c r="H22" s="5">
        <f t="shared" si="8"/>
        <v>0.017207497807609107</v>
      </c>
      <c r="I22" s="5">
        <f t="shared" si="8"/>
        <v>0.023573166049267846</v>
      </c>
      <c r="J22" s="5">
        <f t="shared" si="8"/>
        <v>0.013571721257968128</v>
      </c>
      <c r="K22" s="5">
        <f t="shared" si="8"/>
        <v>0.01793157106619503</v>
      </c>
      <c r="L22" s="5">
        <f t="shared" si="8"/>
        <v>0.017164748228606252</v>
      </c>
      <c r="M22" s="5">
        <f>1-(1-M20/L8)^4</f>
        <v>0.016530893844124872</v>
      </c>
      <c r="N22" s="5">
        <f>1-(1-N20/M8)^4</f>
        <v>0.017872720799764652</v>
      </c>
      <c r="O22" s="5">
        <f>1-(1-O20/N8)^4</f>
        <v>0.012416666256532816</v>
      </c>
    </row>
    <row r="23" spans="1:15" ht="12.75">
      <c r="A23" s="2" t="s">
        <v>5</v>
      </c>
      <c r="B23" s="31" t="s">
        <v>19</v>
      </c>
      <c r="C23" s="31" t="s">
        <v>19</v>
      </c>
      <c r="D23" s="31" t="s">
        <v>19</v>
      </c>
      <c r="E23" s="31" t="s">
        <v>19</v>
      </c>
      <c r="F23" s="31" t="s">
        <v>19</v>
      </c>
      <c r="G23" s="31" t="s">
        <v>19</v>
      </c>
      <c r="H23" s="31" t="s">
        <v>19</v>
      </c>
      <c r="I23" s="31" t="s">
        <v>19</v>
      </c>
      <c r="J23" s="31" t="s">
        <v>19</v>
      </c>
      <c r="K23" s="31" t="s">
        <v>19</v>
      </c>
      <c r="L23" s="31" t="s">
        <v>19</v>
      </c>
      <c r="M23" s="31" t="s">
        <v>19</v>
      </c>
      <c r="N23" s="31" t="s">
        <v>19</v>
      </c>
      <c r="O23" s="31" t="s">
        <v>19</v>
      </c>
    </row>
    <row r="24" spans="1:15" ht="12.75">
      <c r="A24" s="2" t="s">
        <v>6</v>
      </c>
      <c r="B24" s="3">
        <v>0</v>
      </c>
      <c r="C24" s="3">
        <v>852</v>
      </c>
      <c r="D24" s="3">
        <v>185</v>
      </c>
      <c r="E24" s="26">
        <v>548</v>
      </c>
      <c r="F24" s="26">
        <v>1708</v>
      </c>
      <c r="G24" s="26">
        <v>2704</v>
      </c>
      <c r="H24" s="26">
        <v>3014</v>
      </c>
      <c r="I24" s="26">
        <v>3852</v>
      </c>
      <c r="J24" s="26">
        <v>3626</v>
      </c>
      <c r="K24" s="26">
        <v>3331</v>
      </c>
      <c r="L24" s="26">
        <v>3017</v>
      </c>
      <c r="M24" s="26">
        <v>3151</v>
      </c>
      <c r="N24" s="26">
        <v>2840</v>
      </c>
      <c r="O24" s="26">
        <v>2942</v>
      </c>
    </row>
    <row r="25" spans="1:15" ht="12.75">
      <c r="A25" s="2" t="s">
        <v>13</v>
      </c>
      <c r="B25" s="5">
        <f>+-B24/278528</f>
        <v>0</v>
      </c>
      <c r="C25" s="5">
        <f aca="true" t="shared" si="9" ref="C25:L25">+C24/B8</f>
        <v>0.003213614864100301</v>
      </c>
      <c r="D25" s="5">
        <f t="shared" si="9"/>
        <v>0.0006916249822420613</v>
      </c>
      <c r="E25" s="5">
        <f t="shared" si="9"/>
        <v>0.0020269645466146364</v>
      </c>
      <c r="F25" s="5">
        <f t="shared" si="9"/>
        <v>0.006265245859545513</v>
      </c>
      <c r="G25" s="5">
        <f t="shared" si="9"/>
        <v>0.009857137128671364</v>
      </c>
      <c r="H25" s="5">
        <f t="shared" si="9"/>
        <v>0.010939116232646765</v>
      </c>
      <c r="I25" s="5">
        <f t="shared" si="9"/>
        <v>0.013932140493267218</v>
      </c>
      <c r="J25" s="5">
        <f t="shared" si="9"/>
        <v>0.013071754052027455</v>
      </c>
      <c r="K25" s="5">
        <f t="shared" si="9"/>
        <v>0.011988828182924108</v>
      </c>
      <c r="L25" s="5">
        <f t="shared" si="9"/>
        <v>0.010831828414072401</v>
      </c>
      <c r="M25" s="5">
        <f>+M24/L8</f>
        <v>0.011286584688786128</v>
      </c>
      <c r="N25" s="5">
        <f>+N24/M8</f>
        <v>0.010163547221128727</v>
      </c>
      <c r="O25" s="5">
        <f>+O24/N8</f>
        <v>0.010510070662541709</v>
      </c>
    </row>
    <row r="26" spans="1:15" ht="12.75">
      <c r="A26" s="2" t="s">
        <v>49</v>
      </c>
      <c r="B26" s="4">
        <v>0.2849</v>
      </c>
      <c r="C26" s="4">
        <v>0.2582</v>
      </c>
      <c r="D26" s="4">
        <v>0.2577</v>
      </c>
      <c r="E26" s="6">
        <v>0.2477</v>
      </c>
      <c r="F26" s="6">
        <v>0.247</v>
      </c>
      <c r="G26" s="6">
        <v>0.2378</v>
      </c>
      <c r="H26" s="7">
        <v>0.2469</v>
      </c>
      <c r="I26" s="7">
        <v>0.2166</v>
      </c>
      <c r="J26" s="7">
        <v>0.1911</v>
      </c>
      <c r="K26" s="7">
        <v>0.1659</v>
      </c>
      <c r="L26" s="7">
        <v>0.1444</v>
      </c>
      <c r="M26" s="7">
        <v>0.1252</v>
      </c>
      <c r="N26" s="7">
        <v>0.1067</v>
      </c>
      <c r="O26" s="7">
        <v>0.0915</v>
      </c>
    </row>
    <row r="27" spans="1:15" ht="12.75">
      <c r="A27" s="2" t="s">
        <v>50</v>
      </c>
      <c r="B27" s="4">
        <v>0.0963</v>
      </c>
      <c r="C27" s="4">
        <v>0.1501</v>
      </c>
      <c r="D27" s="4">
        <v>0.1844</v>
      </c>
      <c r="E27" s="6">
        <v>0.198</v>
      </c>
      <c r="F27" s="6">
        <v>0.2216</v>
      </c>
      <c r="G27" s="6">
        <v>0.2672</v>
      </c>
      <c r="H27" s="7">
        <v>0.2878</v>
      </c>
      <c r="I27" s="7">
        <v>0.255</v>
      </c>
      <c r="J27" s="7">
        <v>0.2207</v>
      </c>
      <c r="K27" s="7">
        <v>0.2118</v>
      </c>
      <c r="L27" s="7">
        <v>0.2087</v>
      </c>
      <c r="M27" s="7">
        <v>0.2028</v>
      </c>
      <c r="N27" s="7">
        <v>0.1797</v>
      </c>
      <c r="O27" s="7">
        <v>0.2824</v>
      </c>
    </row>
    <row r="28" spans="1:15" ht="12.75">
      <c r="A28" s="2" t="s">
        <v>51</v>
      </c>
      <c r="B28" s="4">
        <v>0.0967</v>
      </c>
      <c r="C28" s="4">
        <v>0.2334</v>
      </c>
      <c r="D28" s="4">
        <v>0.2501</v>
      </c>
      <c r="E28" s="6">
        <v>0.2554</v>
      </c>
      <c r="F28" s="6">
        <v>0.2209</v>
      </c>
      <c r="G28" s="6">
        <v>0.1819</v>
      </c>
      <c r="H28" s="7">
        <v>0.2883</v>
      </c>
      <c r="I28" s="7">
        <v>0.2618</v>
      </c>
      <c r="J28" s="7">
        <v>0.2575</v>
      </c>
      <c r="K28" s="7">
        <v>0.3561</v>
      </c>
      <c r="L28" s="7">
        <v>0.377</v>
      </c>
      <c r="M28" s="7">
        <v>0.3912</v>
      </c>
      <c r="N28" s="7">
        <v>0.4069</v>
      </c>
      <c r="O28" s="7">
        <v>0.4269</v>
      </c>
    </row>
    <row r="29" spans="1:15" ht="12.75">
      <c r="A29" s="2" t="s">
        <v>52</v>
      </c>
      <c r="B29" s="4">
        <v>0.1646</v>
      </c>
      <c r="C29" s="4">
        <v>0.1902</v>
      </c>
      <c r="D29" s="4">
        <v>0.1683</v>
      </c>
      <c r="E29" s="6">
        <v>0.1397</v>
      </c>
      <c r="F29" s="6">
        <v>0.1294</v>
      </c>
      <c r="G29" s="6">
        <v>0.117</v>
      </c>
      <c r="H29" s="7">
        <v>0.1284</v>
      </c>
      <c r="I29" s="7">
        <v>0.1053</v>
      </c>
      <c r="J29" s="7">
        <v>0.0904</v>
      </c>
      <c r="K29" s="7">
        <v>0.0825</v>
      </c>
      <c r="L29" s="7">
        <v>0.0866</v>
      </c>
      <c r="M29" s="7">
        <v>0.0596</v>
      </c>
      <c r="N29" s="7">
        <v>0.0415</v>
      </c>
      <c r="O29" s="7">
        <v>0.0426</v>
      </c>
    </row>
    <row r="30" spans="1:15" ht="12.75">
      <c r="A30" s="2" t="s">
        <v>48</v>
      </c>
      <c r="B30" s="4">
        <f>1-B29-B28-B27-B26</f>
        <v>0.3575000000000001</v>
      </c>
      <c r="C30" s="4">
        <f aca="true" t="shared" si="10" ref="C30:L30">1-C29-C28-C27-C26</f>
        <v>0.16810000000000003</v>
      </c>
      <c r="D30" s="4">
        <f t="shared" si="10"/>
        <v>0.1395</v>
      </c>
      <c r="E30" s="4">
        <f t="shared" si="10"/>
        <v>0.15919999999999998</v>
      </c>
      <c r="F30" s="4">
        <f t="shared" si="10"/>
        <v>0.18110000000000004</v>
      </c>
      <c r="G30" s="4">
        <f t="shared" si="10"/>
        <v>0.19610000000000005</v>
      </c>
      <c r="H30" s="4">
        <f t="shared" si="10"/>
        <v>0.04860000000000003</v>
      </c>
      <c r="I30" s="4">
        <f t="shared" si="10"/>
        <v>0.16130000000000003</v>
      </c>
      <c r="J30" s="4">
        <f t="shared" si="10"/>
        <v>0.2402999999999999</v>
      </c>
      <c r="K30" s="4">
        <f t="shared" si="10"/>
        <v>0.18369999999999992</v>
      </c>
      <c r="L30" s="4">
        <f t="shared" si="10"/>
        <v>0.1833</v>
      </c>
      <c r="M30" s="4">
        <f>1-M29-M28-M27-M26</f>
        <v>0.22120000000000004</v>
      </c>
      <c r="N30" s="4">
        <f>1-N29-N28-N27-N26</f>
        <v>0.2652000000000001</v>
      </c>
      <c r="O30" s="4">
        <f>1-O29-O28-O27-O26</f>
        <v>0.1566</v>
      </c>
    </row>
    <row r="31" spans="1:15" ht="12.75">
      <c r="A31" s="2" t="s">
        <v>7</v>
      </c>
      <c r="B31" s="12">
        <v>0.0646</v>
      </c>
      <c r="C31" s="12">
        <v>0.0729</v>
      </c>
      <c r="D31" s="12">
        <v>0.0789</v>
      </c>
      <c r="E31" s="7">
        <v>0.0774</v>
      </c>
      <c r="F31" s="7">
        <v>0.0767</v>
      </c>
      <c r="G31" s="7">
        <v>0.0782</v>
      </c>
      <c r="H31" s="7">
        <v>0.0738</v>
      </c>
      <c r="I31" s="7">
        <v>0.0769</v>
      </c>
      <c r="J31" s="7">
        <v>0.0759</v>
      </c>
      <c r="K31" s="7">
        <v>0.0703</v>
      </c>
      <c r="L31" s="7">
        <v>0.0648</v>
      </c>
      <c r="M31" s="7">
        <v>0.0624</v>
      </c>
      <c r="N31" s="7">
        <v>0.0575</v>
      </c>
      <c r="O31" s="7">
        <v>0.0533</v>
      </c>
    </row>
    <row r="32" spans="1:15" ht="12.75">
      <c r="A32" s="2" t="s">
        <v>26</v>
      </c>
      <c r="B32" s="34">
        <v>4.17</v>
      </c>
      <c r="C32" s="34">
        <v>5.23</v>
      </c>
      <c r="D32" s="34">
        <v>5.22</v>
      </c>
      <c r="E32" s="35">
        <v>5.65</v>
      </c>
      <c r="F32" s="35">
        <v>5.57</v>
      </c>
      <c r="G32" s="35">
        <v>5.23</v>
      </c>
      <c r="H32" s="35">
        <v>6.3</v>
      </c>
      <c r="I32" s="35">
        <v>6.24</v>
      </c>
      <c r="J32" s="35">
        <v>6.38</v>
      </c>
      <c r="K32" s="35">
        <v>7.44</v>
      </c>
      <c r="L32" s="35">
        <v>7.68</v>
      </c>
      <c r="M32" s="35">
        <v>8.16</v>
      </c>
      <c r="N32" s="35">
        <v>8.7</v>
      </c>
      <c r="O32" s="35">
        <v>8.3</v>
      </c>
    </row>
    <row r="33" spans="1:15" ht="12.75">
      <c r="A33" s="2" t="s">
        <v>28</v>
      </c>
      <c r="B33" s="12">
        <v>0.3183154662381594</v>
      </c>
      <c r="C33" s="12">
        <v>0.5468175465332388</v>
      </c>
      <c r="D33" s="12">
        <v>0.625502816438871</v>
      </c>
      <c r="E33" s="7">
        <v>0.6711006582916635</v>
      </c>
      <c r="F33" s="7">
        <v>0.7063702688600377</v>
      </c>
      <c r="G33" s="7">
        <v>0.7387672772662394</v>
      </c>
      <c r="H33" s="7">
        <v>0.7824288595273142</v>
      </c>
      <c r="I33" s="7">
        <v>0.7985538554845603</v>
      </c>
      <c r="J33" s="7">
        <v>0.8003700152394883</v>
      </c>
      <c r="K33" s="7">
        <v>0.8294669753278712</v>
      </c>
      <c r="L33" s="7">
        <v>0.8441</v>
      </c>
      <c r="M33" s="7">
        <v>0.8495</v>
      </c>
      <c r="N33" s="7">
        <v>0.8532</v>
      </c>
      <c r="O33" s="7">
        <v>0.8777</v>
      </c>
    </row>
    <row r="34" spans="1:15" ht="12.75">
      <c r="A34" s="2" t="s">
        <v>27</v>
      </c>
      <c r="B34" s="12">
        <v>0.6816845337618407</v>
      </c>
      <c r="C34" s="12">
        <v>0.4531824534667613</v>
      </c>
      <c r="D34" s="12">
        <v>0.37449718356112904</v>
      </c>
      <c r="E34" s="7">
        <v>0.3288993417083364</v>
      </c>
      <c r="F34" s="7">
        <v>0.2936297311399623</v>
      </c>
      <c r="G34" s="7">
        <v>0.2612327227337606</v>
      </c>
      <c r="H34" s="7">
        <v>0.2175711404726858</v>
      </c>
      <c r="I34" s="7">
        <v>0.20144614451543966</v>
      </c>
      <c r="J34" s="7">
        <v>0.19962998476051175</v>
      </c>
      <c r="K34" s="7">
        <v>0.17053302467212886</v>
      </c>
      <c r="L34" s="7">
        <v>0.1559</v>
      </c>
      <c r="M34" s="7">
        <v>0.1505</v>
      </c>
      <c r="N34" s="7">
        <v>0.1468</v>
      </c>
      <c r="O34" s="7">
        <v>0.1223</v>
      </c>
    </row>
    <row r="35" spans="1:4" ht="12.75">
      <c r="A35" s="2"/>
      <c r="B35" s="3"/>
      <c r="C35" s="3"/>
      <c r="D35" s="3"/>
    </row>
    <row r="36" spans="1:4" ht="12.75">
      <c r="A36" s="36" t="s">
        <v>30</v>
      </c>
      <c r="B36" s="3"/>
      <c r="C36" s="3"/>
      <c r="D36" s="3"/>
    </row>
    <row r="37" spans="1:15" ht="12.75">
      <c r="A37" s="2" t="s">
        <v>31</v>
      </c>
      <c r="B37" s="4">
        <v>0.7891</v>
      </c>
      <c r="C37" s="4">
        <v>0.7964</v>
      </c>
      <c r="D37" s="4">
        <v>0.8266</v>
      </c>
      <c r="E37" s="7">
        <v>0.8496</v>
      </c>
      <c r="F37" s="7">
        <v>0.8709</v>
      </c>
      <c r="G37" s="7">
        <v>0.8794</v>
      </c>
      <c r="H37" s="7">
        <v>0.8911</v>
      </c>
      <c r="I37" s="7">
        <v>0.8782</v>
      </c>
      <c r="J37" s="7">
        <v>0.858</v>
      </c>
      <c r="K37" s="7">
        <v>0.8473</v>
      </c>
      <c r="L37" s="7">
        <v>0.8283</v>
      </c>
      <c r="M37" s="7">
        <v>0.8164</v>
      </c>
      <c r="N37" s="7">
        <v>0.8052</v>
      </c>
      <c r="O37" s="7">
        <v>0.7909</v>
      </c>
    </row>
    <row r="38" spans="1:15" ht="12.75">
      <c r="A38" s="2" t="s">
        <v>10</v>
      </c>
      <c r="B38" s="5">
        <v>0.986</v>
      </c>
      <c r="C38" s="4">
        <v>0.9875</v>
      </c>
      <c r="D38" s="4">
        <v>0.9858</v>
      </c>
      <c r="E38" s="4">
        <v>0.9842</v>
      </c>
      <c r="F38" s="7">
        <v>0.9854</v>
      </c>
      <c r="G38" s="7">
        <v>0.9868</v>
      </c>
      <c r="H38" s="7">
        <v>0.989</v>
      </c>
      <c r="I38" s="7">
        <v>0.9896</v>
      </c>
      <c r="J38" s="7">
        <v>0.9889</v>
      </c>
      <c r="K38" s="7">
        <v>0.9846</v>
      </c>
      <c r="L38" s="7">
        <v>0.9812</v>
      </c>
      <c r="M38" s="7">
        <v>0.9813</v>
      </c>
      <c r="N38" s="7">
        <v>0.9783</v>
      </c>
      <c r="O38" s="7">
        <v>0.9855</v>
      </c>
    </row>
    <row r="39" spans="1:15" ht="12.75">
      <c r="A39" s="2" t="s">
        <v>11</v>
      </c>
      <c r="B39" s="5">
        <v>0.9824</v>
      </c>
      <c r="C39" s="4">
        <v>0.9847</v>
      </c>
      <c r="D39" s="4">
        <v>0.9655</v>
      </c>
      <c r="E39" s="7">
        <v>0.9624</v>
      </c>
      <c r="F39" s="7">
        <v>0.9575</v>
      </c>
      <c r="G39" s="7">
        <v>0.9556</v>
      </c>
      <c r="H39" s="7">
        <v>0.9684</v>
      </c>
      <c r="I39" s="7">
        <v>0.9555</v>
      </c>
      <c r="J39" s="7">
        <v>0.9464</v>
      </c>
      <c r="K39" s="7">
        <v>0.9627</v>
      </c>
      <c r="L39" s="7">
        <v>0.9586</v>
      </c>
      <c r="M39" s="7">
        <v>0.9604</v>
      </c>
      <c r="N39" s="7">
        <v>0.9591</v>
      </c>
      <c r="O39" s="7">
        <v>0.9534</v>
      </c>
    </row>
    <row r="40" spans="1:15" ht="12.75">
      <c r="A40" s="2" t="s">
        <v>12</v>
      </c>
      <c r="B40" s="5">
        <v>0.9291</v>
      </c>
      <c r="C40" s="4">
        <v>0.9386</v>
      </c>
      <c r="D40" s="4">
        <v>0.9336</v>
      </c>
      <c r="E40" s="7">
        <v>0.9197</v>
      </c>
      <c r="F40" s="7">
        <v>0.9199</v>
      </c>
      <c r="G40" s="7">
        <v>0.9126</v>
      </c>
      <c r="H40" s="7">
        <v>0.9284</v>
      </c>
      <c r="I40" s="7">
        <v>0.9191</v>
      </c>
      <c r="J40" s="7">
        <v>0.9137</v>
      </c>
      <c r="K40" s="7">
        <v>0.9146</v>
      </c>
      <c r="L40" s="7">
        <v>0.9246</v>
      </c>
      <c r="M40" s="7">
        <v>0.894</v>
      </c>
      <c r="N40" s="7">
        <v>0.8561</v>
      </c>
      <c r="O40" s="7">
        <v>0.8661</v>
      </c>
    </row>
    <row r="41" spans="1:4" ht="12.75">
      <c r="A41" s="2"/>
      <c r="B41" s="9"/>
      <c r="C41" s="5"/>
      <c r="D41" s="8"/>
    </row>
    <row r="42" spans="1:4" ht="12.75">
      <c r="A42" s="36" t="s">
        <v>29</v>
      </c>
      <c r="B42" s="9"/>
      <c r="C42" s="5"/>
      <c r="D42" s="9"/>
    </row>
    <row r="43" spans="1:15" ht="12.75">
      <c r="A43" s="2" t="s">
        <v>31</v>
      </c>
      <c r="B43" s="5">
        <v>0.1741</v>
      </c>
      <c r="C43" s="4">
        <v>0.1747</v>
      </c>
      <c r="D43" s="4">
        <v>0.1466</v>
      </c>
      <c r="E43" s="7">
        <v>0.1241</v>
      </c>
      <c r="F43" s="7">
        <v>0.1033</v>
      </c>
      <c r="G43" s="7">
        <v>0.0911</v>
      </c>
      <c r="H43" s="7">
        <v>0.0811</v>
      </c>
      <c r="I43" s="7">
        <v>0.0875</v>
      </c>
      <c r="J43" s="7">
        <v>0.1045</v>
      </c>
      <c r="K43" s="7">
        <v>0.1135</v>
      </c>
      <c r="L43" s="7">
        <v>0.1261</v>
      </c>
      <c r="M43" s="7">
        <v>0.1427</v>
      </c>
      <c r="N43" s="7">
        <v>0.1534</v>
      </c>
      <c r="O43" s="7">
        <v>0.1656</v>
      </c>
    </row>
    <row r="44" spans="1:15" ht="12.75">
      <c r="A44" s="2" t="s">
        <v>10</v>
      </c>
      <c r="B44" s="5">
        <v>0.0051</v>
      </c>
      <c r="C44" s="4">
        <v>0.0052</v>
      </c>
      <c r="D44" s="4">
        <v>0.0067</v>
      </c>
      <c r="E44" s="7">
        <v>0.0077</v>
      </c>
      <c r="F44" s="7">
        <v>0.0063</v>
      </c>
      <c r="G44" s="7">
        <v>0.0058</v>
      </c>
      <c r="H44" s="7">
        <v>0.0048</v>
      </c>
      <c r="I44" s="7">
        <v>0.0048</v>
      </c>
      <c r="J44" s="7">
        <v>0.0043</v>
      </c>
      <c r="K44" s="7">
        <v>0.0059</v>
      </c>
      <c r="L44" s="7">
        <v>0.0061</v>
      </c>
      <c r="M44" s="7">
        <v>0.0081</v>
      </c>
      <c r="N44" s="7">
        <v>0.0104</v>
      </c>
      <c r="O44" s="7">
        <v>0.0058</v>
      </c>
    </row>
    <row r="45" spans="1:15" ht="12.75">
      <c r="A45" s="2" t="s">
        <v>11</v>
      </c>
      <c r="B45" s="5">
        <v>0.0049</v>
      </c>
      <c r="C45" s="4">
        <v>0.0038</v>
      </c>
      <c r="D45" s="4">
        <v>0.007</v>
      </c>
      <c r="E45" s="7">
        <v>0.0127</v>
      </c>
      <c r="F45" s="7">
        <v>0.0166</v>
      </c>
      <c r="G45" s="7">
        <v>0.0141</v>
      </c>
      <c r="H45" s="7">
        <v>0.0101</v>
      </c>
      <c r="I45" s="7">
        <v>0.0146</v>
      </c>
      <c r="J45" s="7">
        <v>0.0186</v>
      </c>
      <c r="K45" s="7">
        <v>0.0134</v>
      </c>
      <c r="L45" s="7">
        <v>0.0153</v>
      </c>
      <c r="M45" s="7">
        <v>0.0125</v>
      </c>
      <c r="N45" s="7">
        <v>0.0122</v>
      </c>
      <c r="O45" s="7">
        <v>0.0189</v>
      </c>
    </row>
    <row r="46" spans="1:15" ht="12.75">
      <c r="A46" s="2" t="s">
        <v>12</v>
      </c>
      <c r="B46" s="5">
        <v>0.0538</v>
      </c>
      <c r="C46" s="4">
        <v>0.0461</v>
      </c>
      <c r="D46" s="4">
        <v>0.0492</v>
      </c>
      <c r="E46" s="7">
        <v>0.0606</v>
      </c>
      <c r="F46" s="7">
        <v>0.0617</v>
      </c>
      <c r="G46" s="7">
        <v>0.0686</v>
      </c>
      <c r="H46" s="7">
        <v>0.056</v>
      </c>
      <c r="I46" s="7">
        <v>0.0626</v>
      </c>
      <c r="J46" s="7">
        <v>0.0673</v>
      </c>
      <c r="K46" s="7">
        <v>0.0692</v>
      </c>
      <c r="L46" s="7">
        <v>0.0622</v>
      </c>
      <c r="M46" s="7">
        <v>0.0868</v>
      </c>
      <c r="N46" s="7">
        <v>0.1208</v>
      </c>
      <c r="O46" s="7">
        <v>0.1135</v>
      </c>
    </row>
    <row r="47" spans="1:15" ht="12.75">
      <c r="A47" s="2"/>
      <c r="B47" s="5"/>
      <c r="C47" s="4"/>
      <c r="D47" s="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36" t="s">
        <v>15</v>
      </c>
      <c r="B48" s="5"/>
      <c r="C48" s="4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2" t="s">
        <v>31</v>
      </c>
      <c r="B49" s="3">
        <v>1574</v>
      </c>
      <c r="C49" s="25">
        <v>2079</v>
      </c>
      <c r="D49" s="25">
        <v>2470</v>
      </c>
      <c r="E49" s="27">
        <v>1909</v>
      </c>
      <c r="F49" s="27">
        <v>1529</v>
      </c>
      <c r="G49" s="27">
        <v>1059</v>
      </c>
      <c r="H49" s="27">
        <v>750</v>
      </c>
      <c r="I49" s="27">
        <v>505</v>
      </c>
      <c r="J49" s="27">
        <v>198</v>
      </c>
      <c r="K49" s="27">
        <v>500</v>
      </c>
      <c r="L49" s="27">
        <v>426</v>
      </c>
      <c r="M49" s="27">
        <v>101</v>
      </c>
      <c r="N49" s="27">
        <v>276</v>
      </c>
      <c r="O49" s="27">
        <v>214</v>
      </c>
    </row>
    <row r="50" spans="1:15" ht="12.75">
      <c r="A50" s="2" t="s">
        <v>10</v>
      </c>
      <c r="B50" s="3">
        <v>0</v>
      </c>
      <c r="C50" s="25">
        <v>0</v>
      </c>
      <c r="D50" s="25">
        <v>36</v>
      </c>
      <c r="E50" s="27">
        <v>0</v>
      </c>
      <c r="F50" s="27">
        <v>3</v>
      </c>
      <c r="G50" s="27">
        <v>6</v>
      </c>
      <c r="H50" s="27">
        <v>5</v>
      </c>
      <c r="I50" s="27">
        <v>35</v>
      </c>
      <c r="J50" s="27">
        <v>42</v>
      </c>
      <c r="K50" s="27">
        <v>25</v>
      </c>
      <c r="L50" s="27">
        <v>73</v>
      </c>
      <c r="M50" s="27">
        <v>-6</v>
      </c>
      <c r="N50" s="27">
        <v>1</v>
      </c>
      <c r="O50" s="27">
        <v>30</v>
      </c>
    </row>
    <row r="51" spans="1:15" ht="12.75">
      <c r="A51" s="2" t="s">
        <v>11</v>
      </c>
      <c r="B51" s="3">
        <v>0</v>
      </c>
      <c r="C51" s="25">
        <v>0</v>
      </c>
      <c r="D51" s="25">
        <v>0</v>
      </c>
      <c r="E51" s="27">
        <v>56</v>
      </c>
      <c r="F51" s="27">
        <v>16</v>
      </c>
      <c r="G51" s="27">
        <v>-65</v>
      </c>
      <c r="H51" s="27">
        <v>9</v>
      </c>
      <c r="I51" s="27">
        <v>11</v>
      </c>
      <c r="J51" s="27">
        <v>-7</v>
      </c>
      <c r="K51" s="27">
        <v>-10</v>
      </c>
      <c r="L51" s="27">
        <v>-8</v>
      </c>
      <c r="M51" s="27">
        <v>3</v>
      </c>
      <c r="N51" s="27">
        <v>67</v>
      </c>
      <c r="O51" s="27">
        <v>-5</v>
      </c>
    </row>
    <row r="52" spans="1:15" ht="12.75">
      <c r="A52" s="2" t="s">
        <v>12</v>
      </c>
      <c r="B52" s="3">
        <v>324</v>
      </c>
      <c r="C52" s="25">
        <v>286</v>
      </c>
      <c r="D52" s="25">
        <v>361</v>
      </c>
      <c r="E52" s="27">
        <v>294</v>
      </c>
      <c r="F52" s="27">
        <v>156</v>
      </c>
      <c r="G52" s="27">
        <v>207</v>
      </c>
      <c r="H52" s="27">
        <v>194</v>
      </c>
      <c r="I52" s="27">
        <v>363</v>
      </c>
      <c r="J52" s="27">
        <v>215</v>
      </c>
      <c r="K52" s="27">
        <v>171</v>
      </c>
      <c r="L52" s="27">
        <v>159</v>
      </c>
      <c r="M52" s="27">
        <v>151</v>
      </c>
      <c r="N52" s="27">
        <v>148</v>
      </c>
      <c r="O52" s="27">
        <v>62</v>
      </c>
    </row>
    <row r="53" spans="1:15" ht="12.75">
      <c r="A53" s="2"/>
      <c r="B53" s="5"/>
      <c r="C53" s="4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36" t="s">
        <v>4</v>
      </c>
      <c r="B54" s="5"/>
      <c r="C54" s="4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2" t="s">
        <v>31</v>
      </c>
      <c r="B55" s="28">
        <v>338</v>
      </c>
      <c r="C55" s="29">
        <v>308</v>
      </c>
      <c r="D55" s="29">
        <v>93</v>
      </c>
      <c r="E55" s="30">
        <v>118</v>
      </c>
      <c r="F55" s="30">
        <v>126</v>
      </c>
      <c r="G55" s="30">
        <v>71</v>
      </c>
      <c r="H55" s="30">
        <v>53</v>
      </c>
      <c r="I55" s="30">
        <v>213</v>
      </c>
      <c r="J55" s="30">
        <v>171</v>
      </c>
      <c r="K55" s="30">
        <v>204</v>
      </c>
      <c r="L55" s="30">
        <v>156</v>
      </c>
      <c r="M55" s="30">
        <v>394</v>
      </c>
      <c r="N55" s="30">
        <v>341</v>
      </c>
      <c r="O55" s="30">
        <v>169</v>
      </c>
    </row>
    <row r="56" spans="1:15" ht="12.75">
      <c r="A56" s="2" t="s">
        <v>10</v>
      </c>
      <c r="B56" s="28">
        <v>3</v>
      </c>
      <c r="C56" s="29">
        <v>19</v>
      </c>
      <c r="D56" s="29">
        <v>36</v>
      </c>
      <c r="E56" s="30">
        <v>48</v>
      </c>
      <c r="F56" s="30">
        <v>139</v>
      </c>
      <c r="G56" s="30">
        <v>162</v>
      </c>
      <c r="H56" s="30">
        <v>182</v>
      </c>
      <c r="I56" s="30">
        <v>274</v>
      </c>
      <c r="J56" s="30">
        <v>221</v>
      </c>
      <c r="K56" s="30">
        <v>309</v>
      </c>
      <c r="L56" s="30">
        <v>348</v>
      </c>
      <c r="M56" s="30">
        <v>448</v>
      </c>
      <c r="N56" s="30">
        <v>378</v>
      </c>
      <c r="O56" s="30">
        <v>329</v>
      </c>
    </row>
    <row r="57" spans="1:15" ht="12.75">
      <c r="A57" s="2" t="s">
        <v>11</v>
      </c>
      <c r="B57" s="28">
        <v>0</v>
      </c>
      <c r="C57" s="29">
        <v>0</v>
      </c>
      <c r="D57" s="29">
        <v>0</v>
      </c>
      <c r="E57" s="30">
        <v>0</v>
      </c>
      <c r="F57" s="30">
        <v>0</v>
      </c>
      <c r="G57" s="30">
        <v>0</v>
      </c>
      <c r="H57" s="30">
        <v>0</v>
      </c>
      <c r="I57" s="30">
        <v>152</v>
      </c>
      <c r="J57" s="30">
        <v>61</v>
      </c>
      <c r="K57" s="30">
        <v>42</v>
      </c>
      <c r="L57" s="30">
        <v>42</v>
      </c>
      <c r="M57" s="30">
        <v>68</v>
      </c>
      <c r="N57" s="30">
        <v>36</v>
      </c>
      <c r="O57" s="30">
        <v>31</v>
      </c>
    </row>
    <row r="58" spans="1:15" ht="12.75">
      <c r="A58" s="2" t="s">
        <v>12</v>
      </c>
      <c r="B58" s="28">
        <v>0</v>
      </c>
      <c r="C58" s="29">
        <v>0</v>
      </c>
      <c r="D58" s="29">
        <v>0</v>
      </c>
      <c r="E58" s="30">
        <v>0</v>
      </c>
      <c r="F58" s="30">
        <v>0</v>
      </c>
      <c r="G58" s="30">
        <v>0</v>
      </c>
      <c r="H58" s="30">
        <v>0</v>
      </c>
      <c r="I58" s="30">
        <v>91</v>
      </c>
      <c r="J58" s="30">
        <v>45</v>
      </c>
      <c r="K58" s="30">
        <v>13</v>
      </c>
      <c r="L58" s="30">
        <v>7</v>
      </c>
      <c r="M58" s="30">
        <v>2</v>
      </c>
      <c r="N58" s="30">
        <v>10</v>
      </c>
      <c r="O58" s="30">
        <v>43</v>
      </c>
    </row>
    <row r="59" spans="1:15" ht="12.75">
      <c r="A59" s="2"/>
      <c r="B59" s="5"/>
      <c r="C59" s="4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36" t="s">
        <v>3</v>
      </c>
      <c r="B60" s="5"/>
      <c r="C60" s="4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2" t="s">
        <v>31</v>
      </c>
      <c r="B61" s="5">
        <v>0.3133</v>
      </c>
      <c r="C61" s="4">
        <v>0.3337</v>
      </c>
      <c r="D61" s="4">
        <v>0.3315</v>
      </c>
      <c r="E61" s="7">
        <v>0.3378</v>
      </c>
      <c r="F61" s="7">
        <v>0.3377</v>
      </c>
      <c r="G61" s="7">
        <v>0.3427</v>
      </c>
      <c r="H61" s="7">
        <v>0.339</v>
      </c>
      <c r="I61" s="7">
        <v>0.3457</v>
      </c>
      <c r="J61" s="7">
        <v>0.3527</v>
      </c>
      <c r="K61" s="7">
        <v>0.3581</v>
      </c>
      <c r="L61" s="7">
        <v>0.362</v>
      </c>
      <c r="M61" s="7">
        <v>0.3543</v>
      </c>
      <c r="N61" s="7">
        <v>0.3479</v>
      </c>
      <c r="O61" s="7">
        <v>0.3413</v>
      </c>
    </row>
    <row r="62" spans="1:15" ht="12.75">
      <c r="A62" s="2" t="s">
        <v>10</v>
      </c>
      <c r="B62" s="5">
        <v>0.2795</v>
      </c>
      <c r="C62" s="4">
        <v>0.2772</v>
      </c>
      <c r="D62" s="4">
        <v>0.2774</v>
      </c>
      <c r="E62" s="7">
        <v>0.3052</v>
      </c>
      <c r="F62" s="7">
        <v>0.3155</v>
      </c>
      <c r="G62" s="7">
        <v>0.3228</v>
      </c>
      <c r="H62" s="7">
        <v>0.3293</v>
      </c>
      <c r="I62" s="7">
        <v>0.3455</v>
      </c>
      <c r="J62" s="7">
        <v>0.3603</v>
      </c>
      <c r="K62" s="7">
        <v>0.3728</v>
      </c>
      <c r="L62" s="7">
        <v>0.3819</v>
      </c>
      <c r="M62" s="7">
        <v>0.3925</v>
      </c>
      <c r="N62" s="7">
        <v>0.4026</v>
      </c>
      <c r="O62" s="7">
        <v>0.4006</v>
      </c>
    </row>
    <row r="63" spans="1:15" ht="12.75">
      <c r="A63" s="2" t="s">
        <v>11</v>
      </c>
      <c r="B63" s="5">
        <v>0.1838</v>
      </c>
      <c r="C63" s="4">
        <v>0.1932</v>
      </c>
      <c r="D63" s="4">
        <v>0.2196</v>
      </c>
      <c r="E63" s="7">
        <v>0.2609</v>
      </c>
      <c r="F63" s="7">
        <v>0.3007</v>
      </c>
      <c r="G63" s="7">
        <v>0.3473</v>
      </c>
      <c r="H63" s="7">
        <v>0.3476</v>
      </c>
      <c r="I63" s="7">
        <v>0.3564</v>
      </c>
      <c r="J63" s="7">
        <v>0.3674</v>
      </c>
      <c r="K63" s="7">
        <v>0.3735</v>
      </c>
      <c r="L63" s="7">
        <v>0.379</v>
      </c>
      <c r="M63" s="7">
        <v>0.3857</v>
      </c>
      <c r="N63" s="7">
        <v>0.391</v>
      </c>
      <c r="O63" s="7">
        <v>0.3944</v>
      </c>
    </row>
    <row r="64" spans="1:15" ht="12.75">
      <c r="A64" s="2" t="s">
        <v>12</v>
      </c>
      <c r="B64" s="5">
        <v>0.7472</v>
      </c>
      <c r="C64" s="4">
        <v>0.7289</v>
      </c>
      <c r="D64" s="4">
        <v>0.7234</v>
      </c>
      <c r="E64" s="7">
        <v>0.7296</v>
      </c>
      <c r="F64" s="7">
        <v>0.7296</v>
      </c>
      <c r="G64" s="7">
        <v>0.731</v>
      </c>
      <c r="H64" s="7">
        <v>0.7274</v>
      </c>
      <c r="I64" s="7">
        <v>0.7269</v>
      </c>
      <c r="J64" s="7">
        <v>0.7284</v>
      </c>
      <c r="K64" s="7">
        <v>0.7299</v>
      </c>
      <c r="L64" s="7">
        <v>0.731</v>
      </c>
      <c r="M64" s="7">
        <v>0.7293</v>
      </c>
      <c r="N64" s="7">
        <v>0.7251</v>
      </c>
      <c r="O64" s="7">
        <v>0.7178</v>
      </c>
    </row>
    <row r="65" spans="1:15" ht="12.75">
      <c r="A65" s="2"/>
      <c r="B65" s="5"/>
      <c r="C65" s="4"/>
      <c r="D65" s="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36" t="s">
        <v>32</v>
      </c>
      <c r="B66" s="5"/>
      <c r="C66" s="4"/>
      <c r="D66" s="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2" t="s">
        <v>31</v>
      </c>
      <c r="B67" s="5">
        <v>0.1146</v>
      </c>
      <c r="C67" s="4">
        <v>0.1159</v>
      </c>
      <c r="D67" s="4">
        <v>0.1195</v>
      </c>
      <c r="E67" s="7">
        <v>0.122</v>
      </c>
      <c r="F67" s="7">
        <v>0.1249</v>
      </c>
      <c r="G67" s="7">
        <v>0.1267</v>
      </c>
      <c r="H67" s="7">
        <v>0.1298</v>
      </c>
      <c r="I67" s="7">
        <v>0.13</v>
      </c>
      <c r="J67" s="7">
        <v>0.1299</v>
      </c>
      <c r="K67" s="7">
        <v>0.1297</v>
      </c>
      <c r="L67" s="7">
        <v>0.1298</v>
      </c>
      <c r="M67" s="7">
        <v>0.1293</v>
      </c>
      <c r="N67" s="7">
        <v>0.1288</v>
      </c>
      <c r="O67" s="7">
        <v>0.1284</v>
      </c>
    </row>
    <row r="68" spans="1:15" ht="12.75">
      <c r="A68" s="2" t="s">
        <v>10</v>
      </c>
      <c r="B68" s="5">
        <v>0.125</v>
      </c>
      <c r="C68" s="4">
        <v>0.1252</v>
      </c>
      <c r="D68" s="4">
        <v>0.123</v>
      </c>
      <c r="E68" s="7">
        <v>0.1223</v>
      </c>
      <c r="F68" s="7">
        <v>0.1196</v>
      </c>
      <c r="G68" s="7">
        <v>0.1166</v>
      </c>
      <c r="H68" s="7">
        <v>0.1132</v>
      </c>
      <c r="I68" s="7">
        <v>0.1122</v>
      </c>
      <c r="J68" s="7">
        <v>0.1115</v>
      </c>
      <c r="K68" s="7">
        <v>0.1093</v>
      </c>
      <c r="L68" s="7">
        <v>0.1072</v>
      </c>
      <c r="M68" s="7">
        <v>0.1057</v>
      </c>
      <c r="N68" s="7">
        <v>0.1052</v>
      </c>
      <c r="O68" s="7">
        <v>0.102</v>
      </c>
    </row>
    <row r="69" spans="1:15" ht="12.75">
      <c r="A69" s="2" t="s">
        <v>11</v>
      </c>
      <c r="B69" s="5">
        <v>0.1167</v>
      </c>
      <c r="C69" s="4">
        <v>0.1148</v>
      </c>
      <c r="D69" s="4">
        <v>0.1119</v>
      </c>
      <c r="E69" s="7">
        <v>0.1101</v>
      </c>
      <c r="F69" s="7">
        <v>0.1098</v>
      </c>
      <c r="G69" s="7">
        <v>0.1095</v>
      </c>
      <c r="H69" s="7">
        <v>0.1018</v>
      </c>
      <c r="I69" s="7">
        <v>0.1007</v>
      </c>
      <c r="J69" s="7">
        <v>0.0987</v>
      </c>
      <c r="K69" s="7">
        <v>0.0935</v>
      </c>
      <c r="L69" s="7">
        <v>0.0916</v>
      </c>
      <c r="M69" s="7">
        <v>0.0954</v>
      </c>
      <c r="N69" s="7">
        <v>0.0991</v>
      </c>
      <c r="O69" s="7">
        <v>0.0981</v>
      </c>
    </row>
    <row r="70" spans="1:15" ht="12.75">
      <c r="A70" s="2" t="s">
        <v>12</v>
      </c>
      <c r="B70" s="5">
        <v>0.1414</v>
      </c>
      <c r="C70" s="4">
        <v>0.1579</v>
      </c>
      <c r="D70" s="4">
        <v>0.157</v>
      </c>
      <c r="E70" s="7">
        <v>0.1559</v>
      </c>
      <c r="F70" s="7">
        <v>0.1538</v>
      </c>
      <c r="G70" s="7">
        <v>0.1528</v>
      </c>
      <c r="H70" s="7">
        <v>0.146</v>
      </c>
      <c r="I70" s="7">
        <v>0.1472</v>
      </c>
      <c r="J70" s="7">
        <v>0.148</v>
      </c>
      <c r="K70" s="7">
        <v>0.1478</v>
      </c>
      <c r="L70" s="7">
        <v>0.1452</v>
      </c>
      <c r="M70" s="7">
        <v>0.153</v>
      </c>
      <c r="N70" s="7">
        <v>0.1609</v>
      </c>
      <c r="O70" s="7">
        <v>0.153</v>
      </c>
    </row>
    <row r="71" spans="1:15" ht="12.75">
      <c r="A71" s="2"/>
      <c r="B71" s="5"/>
      <c r="C71" s="4"/>
      <c r="D71" s="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36" t="s">
        <v>46</v>
      </c>
      <c r="B72" s="5"/>
      <c r="C72" s="4"/>
      <c r="D72" s="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2" t="s">
        <v>16</v>
      </c>
      <c r="B73" s="5">
        <v>0.0001</v>
      </c>
      <c r="C73" s="4">
        <v>0.0456</v>
      </c>
      <c r="D73" s="4">
        <v>0.1591</v>
      </c>
      <c r="E73" s="7">
        <v>0.2393</v>
      </c>
      <c r="F73" s="7">
        <v>0.3245</v>
      </c>
      <c r="G73" s="7">
        <v>0.3822</v>
      </c>
      <c r="H73" s="7">
        <v>0.4557</v>
      </c>
      <c r="I73" s="7">
        <v>0.4596</v>
      </c>
      <c r="J73" s="7">
        <v>0.4604</v>
      </c>
      <c r="K73" s="7">
        <v>0.4587</v>
      </c>
      <c r="L73" s="7">
        <v>0.4589</v>
      </c>
      <c r="M73" s="7">
        <v>0.4542</v>
      </c>
      <c r="N73" s="7">
        <v>0.4488</v>
      </c>
      <c r="O73" s="7">
        <v>0.4403</v>
      </c>
    </row>
    <row r="74" spans="1:15" ht="12.75">
      <c r="A74" s="2" t="s">
        <v>17</v>
      </c>
      <c r="B74" s="5">
        <v>0.9999</v>
      </c>
      <c r="C74" s="4">
        <v>0.9544</v>
      </c>
      <c r="D74" s="4">
        <v>0.8409</v>
      </c>
      <c r="E74" s="7">
        <v>0.7607</v>
      </c>
      <c r="F74" s="7">
        <v>0.6755</v>
      </c>
      <c r="G74" s="7">
        <v>0.6178</v>
      </c>
      <c r="H74" s="7">
        <v>0.5443</v>
      </c>
      <c r="I74" s="7">
        <v>0.5404</v>
      </c>
      <c r="J74" s="7">
        <v>0.5396</v>
      </c>
      <c r="K74" s="7">
        <v>0.5413</v>
      </c>
      <c r="L74" s="7">
        <v>0.5411</v>
      </c>
      <c r="M74" s="7">
        <v>0.5458</v>
      </c>
      <c r="N74" s="7">
        <v>0.5512</v>
      </c>
      <c r="O74" s="7">
        <v>0.5597</v>
      </c>
    </row>
    <row r="75" spans="1:15" ht="12.75">
      <c r="A75" s="2"/>
      <c r="B75" s="5"/>
      <c r="C75" s="4"/>
      <c r="D75" s="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36" t="s">
        <v>47</v>
      </c>
      <c r="B76" s="5"/>
      <c r="C76" s="4"/>
      <c r="D76" s="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2" t="s">
        <v>16</v>
      </c>
      <c r="B77" s="5">
        <v>0.1597</v>
      </c>
      <c r="C77" s="4">
        <v>0.4545</v>
      </c>
      <c r="D77" s="4">
        <v>0.5484</v>
      </c>
      <c r="E77" s="7">
        <v>0.5894</v>
      </c>
      <c r="F77" s="7">
        <v>0.6575</v>
      </c>
      <c r="G77" s="7">
        <v>0.707</v>
      </c>
      <c r="H77" s="7">
        <v>0.6558</v>
      </c>
      <c r="I77" s="7">
        <v>0.782</v>
      </c>
      <c r="J77" s="7">
        <v>0.7865</v>
      </c>
      <c r="K77" s="7">
        <v>0.7993</v>
      </c>
      <c r="L77" s="7">
        <v>0.8311</v>
      </c>
      <c r="M77" s="7">
        <v>0.7891</v>
      </c>
      <c r="N77" s="7">
        <v>0.7412</v>
      </c>
      <c r="O77" s="7">
        <v>0.762</v>
      </c>
    </row>
    <row r="78" spans="1:15" ht="12.75">
      <c r="A78" s="2" t="s">
        <v>17</v>
      </c>
      <c r="B78" s="5">
        <v>0.8403</v>
      </c>
      <c r="C78" s="4">
        <v>0.5455</v>
      </c>
      <c r="D78" s="4">
        <v>0.4516</v>
      </c>
      <c r="E78" s="7">
        <v>0.4106</v>
      </c>
      <c r="F78" s="7">
        <v>0.3425</v>
      </c>
      <c r="G78" s="7">
        <v>0.293</v>
      </c>
      <c r="H78" s="7">
        <v>0.3442</v>
      </c>
      <c r="I78" s="7">
        <v>0.218</v>
      </c>
      <c r="J78" s="7">
        <v>0.2135</v>
      </c>
      <c r="K78" s="7">
        <v>0.2007</v>
      </c>
      <c r="L78" s="7">
        <v>0.1689</v>
      </c>
      <c r="M78" s="7">
        <v>0.2109</v>
      </c>
      <c r="N78" s="7">
        <v>0.2588</v>
      </c>
      <c r="O78" s="7">
        <v>0.238</v>
      </c>
    </row>
    <row r="79" spans="1:15" ht="12.75">
      <c r="A79" s="2"/>
      <c r="B79" s="5"/>
      <c r="C79" s="4"/>
      <c r="D79" s="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36" t="s">
        <v>38</v>
      </c>
      <c r="B80" s="5">
        <v>0.8592</v>
      </c>
      <c r="C80" s="4">
        <v>0.8664</v>
      </c>
      <c r="D80" s="4">
        <v>0.8704</v>
      </c>
      <c r="E80" s="7">
        <v>0.8747</v>
      </c>
      <c r="F80" s="7">
        <v>0.8758</v>
      </c>
      <c r="G80" s="7">
        <v>0.8695</v>
      </c>
      <c r="H80" s="7">
        <v>0.9144</v>
      </c>
      <c r="I80" s="7">
        <v>0.915</v>
      </c>
      <c r="J80" s="7">
        <v>0.9125</v>
      </c>
      <c r="K80" s="7">
        <v>0.9007</v>
      </c>
      <c r="L80" s="7">
        <v>0.8912</v>
      </c>
      <c r="M80" s="7">
        <v>0.8928</v>
      </c>
      <c r="N80" s="7">
        <v>0.8858</v>
      </c>
      <c r="O80" s="7">
        <v>0.8797</v>
      </c>
    </row>
    <row r="81" spans="1:15" ht="12.75">
      <c r="A81" s="2"/>
      <c r="B81" s="5"/>
      <c r="C81" s="4"/>
      <c r="D81" s="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36" t="s">
        <v>39</v>
      </c>
      <c r="B82" s="5"/>
      <c r="C82" s="4"/>
      <c r="D82" s="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8" ht="12.75">
      <c r="A83" s="2" t="s">
        <v>31</v>
      </c>
      <c r="B83" s="41">
        <v>5480.4</v>
      </c>
      <c r="C83" s="42">
        <v>5467.01</v>
      </c>
      <c r="D83" s="42">
        <v>5568.04</v>
      </c>
      <c r="E83" s="43">
        <v>5650.65</v>
      </c>
      <c r="F83" s="43">
        <v>5766.1</v>
      </c>
      <c r="G83" s="43">
        <v>5830.3</v>
      </c>
      <c r="H83" s="43">
        <v>5957.83</v>
      </c>
      <c r="I83" s="43">
        <v>6215.85</v>
      </c>
      <c r="J83" s="43">
        <v>6171.86</v>
      </c>
      <c r="K83" s="43">
        <v>6103.92</v>
      </c>
      <c r="L83" s="43">
        <v>6014.77</v>
      </c>
      <c r="M83" s="43">
        <v>5964.73</v>
      </c>
      <c r="N83" s="43">
        <v>5973.98</v>
      </c>
      <c r="O83" s="43">
        <v>5932.02</v>
      </c>
      <c r="P83" s="44"/>
      <c r="Q83" s="44"/>
      <c r="R83" s="44"/>
    </row>
    <row r="84" spans="1:18" ht="12.75">
      <c r="A84" s="2" t="s">
        <v>10</v>
      </c>
      <c r="B84" s="41">
        <v>7064.87</v>
      </c>
      <c r="C84" s="42">
        <v>6745.02</v>
      </c>
      <c r="D84" s="42">
        <v>6601.05</v>
      </c>
      <c r="E84" s="43">
        <v>6316.73</v>
      </c>
      <c r="F84" s="43">
        <v>6203.95</v>
      </c>
      <c r="G84" s="43">
        <v>6110.16</v>
      </c>
      <c r="H84" s="43">
        <v>5987.48</v>
      </c>
      <c r="I84" s="43">
        <v>5824.42</v>
      </c>
      <c r="J84" s="43">
        <v>5485.95</v>
      </c>
      <c r="K84" s="43">
        <v>5326.05</v>
      </c>
      <c r="L84" s="43">
        <v>5362.82</v>
      </c>
      <c r="M84" s="43">
        <v>5471.27</v>
      </c>
      <c r="N84" s="43">
        <v>5390.96</v>
      </c>
      <c r="O84" s="43">
        <v>5321.75</v>
      </c>
      <c r="P84" s="44"/>
      <c r="Q84" s="44"/>
      <c r="R84" s="44"/>
    </row>
    <row r="85" spans="1:18" ht="12.75">
      <c r="A85" s="2" t="s">
        <v>11</v>
      </c>
      <c r="B85" s="41">
        <v>13670.25</v>
      </c>
      <c r="C85" s="42">
        <v>14064.1</v>
      </c>
      <c r="D85" s="42">
        <v>14352.08</v>
      </c>
      <c r="E85" s="43">
        <v>14444.35</v>
      </c>
      <c r="F85" s="43">
        <v>13939.24</v>
      </c>
      <c r="G85" s="43">
        <v>13195.71</v>
      </c>
      <c r="H85" s="43">
        <v>16175.77</v>
      </c>
      <c r="I85" s="43">
        <v>17147.83</v>
      </c>
      <c r="J85" s="43">
        <v>17626.76</v>
      </c>
      <c r="K85" s="43">
        <v>19490.35</v>
      </c>
      <c r="L85" s="43">
        <v>20184.7</v>
      </c>
      <c r="M85" s="43">
        <v>20792.94</v>
      </c>
      <c r="N85" s="43">
        <v>21528.96</v>
      </c>
      <c r="O85" s="43">
        <v>22341.36</v>
      </c>
      <c r="P85" s="44"/>
      <c r="Q85" s="44"/>
      <c r="R85" s="44"/>
    </row>
    <row r="86" spans="1:18" ht="12.75">
      <c r="A86" s="2" t="s">
        <v>12</v>
      </c>
      <c r="B86" s="41">
        <v>697.41</v>
      </c>
      <c r="C86" s="42">
        <v>756.11</v>
      </c>
      <c r="D86" s="42">
        <v>772.71</v>
      </c>
      <c r="E86" s="43">
        <v>750.13</v>
      </c>
      <c r="F86" s="43">
        <v>743.23</v>
      </c>
      <c r="G86" s="43">
        <v>760.13</v>
      </c>
      <c r="H86" s="43">
        <v>816.34</v>
      </c>
      <c r="I86" s="43">
        <v>793.02</v>
      </c>
      <c r="J86" s="43">
        <v>791.76</v>
      </c>
      <c r="K86" s="43">
        <v>791.02</v>
      </c>
      <c r="L86" s="43">
        <v>835.42</v>
      </c>
      <c r="M86" s="43">
        <v>788.04</v>
      </c>
      <c r="N86" s="43">
        <v>768</v>
      </c>
      <c r="O86" s="43">
        <v>833.17</v>
      </c>
      <c r="P86" s="44"/>
      <c r="Q86" s="44"/>
      <c r="R86" s="44"/>
    </row>
    <row r="87" spans="1:15" ht="12.75">
      <c r="A87" s="2"/>
      <c r="B87" s="5"/>
      <c r="C87" s="4"/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36" t="s">
        <v>40</v>
      </c>
      <c r="B88" s="5"/>
      <c r="C88" s="4"/>
      <c r="D88" s="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21" ht="12.75">
      <c r="A89" s="2" t="s">
        <v>31</v>
      </c>
      <c r="B89" s="45">
        <v>26.86</v>
      </c>
      <c r="C89" s="46">
        <v>28.52</v>
      </c>
      <c r="D89" s="46">
        <v>27.96</v>
      </c>
      <c r="E89" s="35">
        <v>27.12</v>
      </c>
      <c r="F89" s="35">
        <v>28.06</v>
      </c>
      <c r="G89" s="35">
        <v>28.64</v>
      </c>
      <c r="H89" s="35">
        <v>28.14</v>
      </c>
      <c r="I89" s="35">
        <v>30.73</v>
      </c>
      <c r="J89" s="35">
        <v>33.34</v>
      </c>
      <c r="K89" s="35">
        <v>36.03</v>
      </c>
      <c r="L89" s="35">
        <v>38.57</v>
      </c>
      <c r="M89" s="35">
        <v>41.33</v>
      </c>
      <c r="N89" s="35">
        <v>43.99</v>
      </c>
      <c r="O89" s="35">
        <v>46.59</v>
      </c>
      <c r="P89" s="47"/>
      <c r="Q89" s="47"/>
      <c r="R89" s="47"/>
      <c r="S89" s="47"/>
      <c r="T89" s="47"/>
      <c r="U89" s="47"/>
    </row>
    <row r="90" spans="1:21" ht="12.75">
      <c r="A90" s="2" t="s">
        <v>10</v>
      </c>
      <c r="B90" s="45">
        <v>4.83</v>
      </c>
      <c r="C90" s="46">
        <v>5.78</v>
      </c>
      <c r="D90" s="46">
        <v>6.96</v>
      </c>
      <c r="E90" s="35">
        <v>8.87</v>
      </c>
      <c r="F90" s="35">
        <v>9.83</v>
      </c>
      <c r="G90" s="35">
        <v>10.29</v>
      </c>
      <c r="H90" s="35">
        <v>11.31</v>
      </c>
      <c r="I90" s="35">
        <v>13.79</v>
      </c>
      <c r="J90" s="35">
        <v>16.27</v>
      </c>
      <c r="K90" s="35">
        <v>16.98</v>
      </c>
      <c r="L90" s="35">
        <v>17.18</v>
      </c>
      <c r="M90" s="35">
        <v>17.02</v>
      </c>
      <c r="N90" s="35">
        <v>18.11</v>
      </c>
      <c r="O90" s="35">
        <v>18.92</v>
      </c>
      <c r="P90" s="47"/>
      <c r="Q90" s="47"/>
      <c r="R90" s="47"/>
      <c r="S90" s="47"/>
      <c r="T90" s="47"/>
      <c r="U90" s="47"/>
    </row>
    <row r="91" spans="1:21" ht="12.75">
      <c r="A91" s="2" t="s">
        <v>11</v>
      </c>
      <c r="B91" s="45">
        <v>3.97</v>
      </c>
      <c r="C91" s="46">
        <v>4.16</v>
      </c>
      <c r="D91" s="46">
        <v>6.2</v>
      </c>
      <c r="E91" s="35">
        <v>8.24</v>
      </c>
      <c r="F91" s="35">
        <v>10.79</v>
      </c>
      <c r="G91" s="35">
        <v>13.72</v>
      </c>
      <c r="H91" s="35">
        <v>10.18</v>
      </c>
      <c r="I91" s="35">
        <v>12.65</v>
      </c>
      <c r="J91" s="35">
        <v>13.96</v>
      </c>
      <c r="K91" s="35">
        <v>12.42</v>
      </c>
      <c r="L91" s="35">
        <v>13.45</v>
      </c>
      <c r="M91" s="35">
        <v>14.27</v>
      </c>
      <c r="N91" s="35">
        <v>14.89</v>
      </c>
      <c r="O91" s="35">
        <v>15.36</v>
      </c>
      <c r="P91" s="47"/>
      <c r="Q91" s="47"/>
      <c r="R91" s="47"/>
      <c r="S91" s="47"/>
      <c r="T91" s="47"/>
      <c r="U91" s="47"/>
    </row>
    <row r="92" spans="1:21" ht="12.75">
      <c r="A92" s="2" t="s">
        <v>12</v>
      </c>
      <c r="B92" s="45">
        <v>10.42</v>
      </c>
      <c r="C92" s="45">
        <v>9.53</v>
      </c>
      <c r="D92" s="45">
        <v>10.55</v>
      </c>
      <c r="E92" s="47">
        <v>12.27</v>
      </c>
      <c r="F92" s="47">
        <v>13.02</v>
      </c>
      <c r="G92" s="47">
        <v>13.85</v>
      </c>
      <c r="H92" s="47">
        <v>12.51</v>
      </c>
      <c r="I92" s="47">
        <v>12.74</v>
      </c>
      <c r="J92" s="47">
        <v>14.15</v>
      </c>
      <c r="K92" s="47">
        <v>14.67</v>
      </c>
      <c r="L92" s="47">
        <v>13.33</v>
      </c>
      <c r="M92" s="47">
        <v>17.92</v>
      </c>
      <c r="N92" s="47">
        <v>22.35</v>
      </c>
      <c r="O92" s="47">
        <v>20.39</v>
      </c>
      <c r="P92" s="47"/>
      <c r="Q92" s="47"/>
      <c r="R92" s="47"/>
      <c r="S92" s="47"/>
      <c r="T92" s="47"/>
      <c r="U92" s="47"/>
    </row>
    <row r="93" spans="1:4" ht="12.75">
      <c r="A93" s="2"/>
      <c r="B93" s="5"/>
      <c r="C93" s="5"/>
      <c r="D93" s="5"/>
    </row>
    <row r="94" spans="1:4" ht="12.75">
      <c r="A94" s="36" t="s">
        <v>37</v>
      </c>
      <c r="B94" s="5"/>
      <c r="C94" s="5"/>
      <c r="D94" s="5"/>
    </row>
    <row r="95" spans="1:21" ht="12.75">
      <c r="A95" s="2" t="s">
        <v>41</v>
      </c>
      <c r="B95" s="5">
        <v>0.8556</v>
      </c>
      <c r="C95" s="5">
        <v>0.8993</v>
      </c>
      <c r="D95" s="5">
        <v>0.8962</v>
      </c>
      <c r="E95" s="7">
        <v>0.9056</v>
      </c>
      <c r="F95" s="6">
        <v>0.9234</v>
      </c>
      <c r="G95" s="6">
        <v>0.9282</v>
      </c>
      <c r="H95" s="6">
        <v>0.9219</v>
      </c>
      <c r="I95" s="6">
        <v>0.9217</v>
      </c>
      <c r="J95" s="6">
        <v>0.9158</v>
      </c>
      <c r="K95" s="6">
        <v>0.8824</v>
      </c>
      <c r="L95" s="6">
        <v>0.8252</v>
      </c>
      <c r="M95" s="6">
        <v>0.7576</v>
      </c>
      <c r="N95" s="6">
        <v>0.7145</v>
      </c>
      <c r="O95" s="6">
        <v>0.6516</v>
      </c>
      <c r="P95" s="6"/>
      <c r="Q95" s="6"/>
      <c r="R95" s="6"/>
      <c r="S95" s="6"/>
      <c r="T95" s="6"/>
      <c r="U95" s="6"/>
    </row>
    <row r="96" spans="1:21" ht="12.75">
      <c r="A96" s="2" t="s">
        <v>45</v>
      </c>
      <c r="B96" s="5">
        <v>0.004</v>
      </c>
      <c r="C96" s="5">
        <v>0.0042</v>
      </c>
      <c r="D96" s="5">
        <v>0.0031</v>
      </c>
      <c r="E96" s="7">
        <v>0.0027</v>
      </c>
      <c r="F96" s="6">
        <v>0.0022</v>
      </c>
      <c r="G96" s="6">
        <v>0.0012</v>
      </c>
      <c r="H96" s="6">
        <v>0.001</v>
      </c>
      <c r="I96" s="6">
        <v>0.0009</v>
      </c>
      <c r="J96" s="6">
        <v>0.0008</v>
      </c>
      <c r="K96" s="6">
        <v>0.0008</v>
      </c>
      <c r="L96" s="6">
        <v>0.0007</v>
      </c>
      <c r="M96" s="6">
        <v>0.0007</v>
      </c>
      <c r="N96" s="6">
        <v>0.0006</v>
      </c>
      <c r="O96" s="6">
        <v>0.0003</v>
      </c>
      <c r="P96" s="6"/>
      <c r="Q96" s="6"/>
      <c r="R96" s="6"/>
      <c r="S96" s="6"/>
      <c r="T96" s="6"/>
      <c r="U96" s="6"/>
    </row>
    <row r="97" spans="1:21" ht="12.75">
      <c r="A97" s="2" t="s">
        <v>42</v>
      </c>
      <c r="B97" s="5">
        <v>0.1404</v>
      </c>
      <c r="C97" s="5">
        <v>0.0965</v>
      </c>
      <c r="D97" s="5">
        <v>0.1006</v>
      </c>
      <c r="E97" s="7">
        <v>0.0916</v>
      </c>
      <c r="F97" s="6">
        <v>0.0744</v>
      </c>
      <c r="G97" s="6">
        <v>0.0706</v>
      </c>
      <c r="H97" s="6">
        <v>0.077</v>
      </c>
      <c r="I97" s="6">
        <v>0.0774</v>
      </c>
      <c r="J97" s="6">
        <v>0.0834</v>
      </c>
      <c r="K97" s="6">
        <v>0.1169</v>
      </c>
      <c r="L97" s="6">
        <v>0.1741</v>
      </c>
      <c r="M97" s="6">
        <v>0.2418</v>
      </c>
      <c r="N97" s="6">
        <v>0.2849</v>
      </c>
      <c r="O97" s="6">
        <v>0.3481</v>
      </c>
      <c r="P97" s="6"/>
      <c r="Q97" s="6"/>
      <c r="R97" s="6"/>
      <c r="S97" s="6"/>
      <c r="T97" s="6"/>
      <c r="U97" s="6"/>
    </row>
    <row r="98" spans="1:4" ht="12.75">
      <c r="A98" s="2"/>
      <c r="B98" s="5"/>
      <c r="C98" s="5"/>
      <c r="D98" s="5"/>
    </row>
    <row r="99" spans="1:4" ht="12.75">
      <c r="A99" s="2"/>
      <c r="B99" s="5"/>
      <c r="C99" s="5"/>
      <c r="D99" s="5"/>
    </row>
    <row r="100" spans="1:4" ht="12.75">
      <c r="A100" s="2"/>
      <c r="B100" s="5"/>
      <c r="C100" s="5"/>
      <c r="D100" s="5"/>
    </row>
    <row r="101" spans="1:4" ht="12.75">
      <c r="A101" s="2"/>
      <c r="B101" s="5"/>
      <c r="C101" s="5"/>
      <c r="D101" s="5"/>
    </row>
  </sheetData>
  <printOptions/>
  <pageMargins left="0.75" right="0.75" top="1" bottom="1" header="0.5" footer="0.5"/>
  <pageSetup horizontalDpi="600" verticalDpi="600" orientation="landscape" paperSize="9" scale="51" r:id="rId3"/>
  <rowBreaks count="6" manualBreakCount="6">
    <brk id="58" max="14" man="1"/>
    <brk id="97" max="14" man="1"/>
    <brk id="163" max="14" man="1"/>
    <brk id="222" max="14" man="1"/>
    <brk id="282" max="14" man="1"/>
    <brk id="342" max="1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10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3" customWidth="1"/>
  </cols>
  <sheetData>
    <row r="1" spans="1:33" ht="13.5" thickTop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</row>
    <row r="2" spans="1:33" ht="15.75">
      <c r="A2" s="17"/>
      <c r="B2" s="18"/>
      <c r="C2" s="18"/>
      <c r="D2" s="18"/>
      <c r="E2" s="18"/>
      <c r="F2" s="18"/>
      <c r="G2" s="18"/>
      <c r="H2" s="18"/>
      <c r="I2" s="18"/>
      <c r="J2" s="20"/>
      <c r="K2" s="19"/>
      <c r="L2" s="20"/>
      <c r="M2" s="20" t="s">
        <v>14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G2" s="21"/>
    </row>
    <row r="3" spans="1:33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AG3" s="21"/>
    </row>
    <row r="4" spans="1:33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G4" s="21"/>
    </row>
    <row r="5" spans="1:33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AG5" s="21"/>
    </row>
    <row r="6" spans="1:33" ht="12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G6" s="21"/>
    </row>
    <row r="7" spans="1:33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AG7" s="21"/>
    </row>
    <row r="8" spans="1:33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G8" s="21"/>
    </row>
    <row r="9" spans="1:33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G9" s="21"/>
    </row>
    <row r="10" spans="1:33" ht="12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G10" s="21"/>
    </row>
    <row r="11" spans="1:33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G11" s="21"/>
    </row>
    <row r="12" spans="1:33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G12" s="21"/>
    </row>
    <row r="13" spans="1:33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G13" s="21"/>
    </row>
    <row r="14" spans="1:33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AG14" s="21"/>
    </row>
    <row r="15" spans="1:33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AG15" s="21"/>
    </row>
    <row r="16" spans="1:33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AG16" s="21"/>
    </row>
    <row r="17" spans="1:33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G17" s="21"/>
    </row>
    <row r="18" spans="1:33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AG18" s="21"/>
    </row>
    <row r="19" spans="1:33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AG19" s="21"/>
    </row>
    <row r="20" spans="1:33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G20" s="21"/>
    </row>
    <row r="21" spans="1:33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AG21" s="21"/>
    </row>
    <row r="22" spans="1:33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G22" s="21"/>
    </row>
    <row r="23" spans="1:33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AG23" s="21"/>
    </row>
    <row r="24" spans="1:33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AG24" s="21"/>
    </row>
    <row r="25" spans="1:33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AG25" s="21"/>
    </row>
    <row r="26" spans="1:33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AG26" s="21"/>
    </row>
    <row r="27" spans="1:33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AG27" s="21"/>
    </row>
    <row r="28" spans="1:33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AG28" s="21"/>
    </row>
    <row r="29" spans="1:33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G29" s="21"/>
    </row>
    <row r="30" spans="1:33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AG30" s="21"/>
    </row>
    <row r="31" spans="1:33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AG31" s="21"/>
    </row>
    <row r="32" spans="1:33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AG32" s="21"/>
    </row>
    <row r="33" spans="1:33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AG33" s="21"/>
    </row>
    <row r="34" spans="1:33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AG34" s="21"/>
    </row>
    <row r="35" spans="1:33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AG35" s="21"/>
    </row>
    <row r="36" spans="1:33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AG36" s="21"/>
    </row>
    <row r="37" spans="1:33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AG37" s="21"/>
    </row>
    <row r="38" spans="1:33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AG38" s="21"/>
    </row>
    <row r="39" spans="1:33" ht="12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G39" s="21"/>
    </row>
    <row r="40" spans="1:33" ht="12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AG40" s="21"/>
    </row>
    <row r="41" spans="1:33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AG41" s="21"/>
    </row>
    <row r="42" spans="1:33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AG42" s="21"/>
    </row>
    <row r="43" spans="1:33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AG43" s="21"/>
    </row>
    <row r="44" spans="1:33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AG44" s="21"/>
    </row>
    <row r="45" spans="1:33" ht="12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AG45" s="21"/>
    </row>
    <row r="46" spans="1:33" ht="12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AG46" s="21"/>
    </row>
    <row r="47" spans="1:33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AG47" s="21"/>
    </row>
    <row r="48" spans="1:33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AG48" s="21"/>
    </row>
    <row r="49" spans="1:33" ht="12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AG49" s="21"/>
    </row>
    <row r="50" spans="1:33" ht="12.7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AG50" s="21"/>
    </row>
    <row r="51" spans="1:33" ht="12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AG51" s="21"/>
    </row>
    <row r="52" spans="1:33" ht="12.7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AG52" s="21"/>
    </row>
    <row r="53" spans="1:33" ht="12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AG53" s="21"/>
    </row>
    <row r="54" spans="1:33" ht="12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AG54" s="21"/>
    </row>
    <row r="55" spans="1:33" ht="12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AG55" s="21"/>
    </row>
    <row r="56" spans="1:33" ht="12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AG56" s="21"/>
    </row>
    <row r="57" spans="1:33" ht="12.7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AG57" s="21"/>
    </row>
    <row r="58" spans="1:33" ht="12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AG58" s="21"/>
    </row>
    <row r="59" spans="1:33" ht="12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AG59" s="21"/>
    </row>
    <row r="60" spans="1:33" ht="12.7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AG60" s="21"/>
    </row>
    <row r="61" spans="1:33" ht="12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AG61" s="21"/>
    </row>
    <row r="62" spans="1:33" ht="12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AG62" s="21"/>
    </row>
    <row r="63" spans="1:33" ht="12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AG63" s="21"/>
    </row>
    <row r="64" spans="1:33" ht="12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AG64" s="21"/>
    </row>
    <row r="65" spans="1:33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AG65" s="21"/>
    </row>
    <row r="66" spans="1:33" ht="12.7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AG66" s="21"/>
    </row>
    <row r="67" spans="1:33" ht="12.7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AG67" s="21"/>
    </row>
    <row r="68" spans="1:33" ht="12.7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AG68" s="21"/>
    </row>
    <row r="69" spans="1:33" ht="12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AG69" s="21"/>
    </row>
    <row r="70" spans="1:33" ht="12.7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AG70" s="21"/>
    </row>
    <row r="71" spans="1:33" ht="12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AG71" s="21"/>
    </row>
    <row r="72" spans="1:33" ht="12.7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AG72" s="21"/>
    </row>
    <row r="73" spans="1:33" ht="12.7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AG73" s="21"/>
    </row>
    <row r="74" spans="1:33" ht="12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AG74" s="21"/>
    </row>
    <row r="75" spans="1:33" ht="12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AG75" s="21"/>
    </row>
    <row r="76" spans="1:33" ht="12.7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AG76" s="21"/>
    </row>
    <row r="77" spans="1:33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AG77" s="21"/>
    </row>
    <row r="78" spans="1:33" ht="12.7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AG78" s="21"/>
    </row>
    <row r="79" spans="1:33" ht="12.7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AG79" s="21"/>
    </row>
    <row r="80" spans="1:33" ht="12.75">
      <c r="A80" s="17"/>
      <c r="AG80" s="21"/>
    </row>
    <row r="81" spans="1:33" ht="12.75">
      <c r="A81" s="17"/>
      <c r="AG81" s="21"/>
    </row>
    <row r="82" spans="1:33" ht="12.75">
      <c r="A82" s="17"/>
      <c r="AG82" s="21"/>
    </row>
    <row r="83" spans="1:33" ht="12.75">
      <c r="A83" s="17"/>
      <c r="AG83" s="21"/>
    </row>
    <row r="84" spans="1:33" ht="12.75">
      <c r="A84" s="17"/>
      <c r="AG84" s="21"/>
    </row>
    <row r="85" spans="1:33" ht="12.75">
      <c r="A85" s="17"/>
      <c r="AG85" s="21"/>
    </row>
    <row r="86" spans="1:33" ht="12.75">
      <c r="A86" s="17"/>
      <c r="AG86" s="21"/>
    </row>
    <row r="87" spans="1:33" ht="12.75">
      <c r="A87" s="17"/>
      <c r="AG87" s="21"/>
    </row>
    <row r="88" spans="1:33" ht="12.75">
      <c r="A88" s="17"/>
      <c r="AG88" s="21"/>
    </row>
    <row r="89" spans="1:33" ht="12.75">
      <c r="A89" s="17"/>
      <c r="AG89" s="21"/>
    </row>
    <row r="90" spans="1:33" ht="12.75">
      <c r="A90" s="17"/>
      <c r="AG90" s="21"/>
    </row>
    <row r="91" spans="1:33" ht="12.75">
      <c r="A91" s="17"/>
      <c r="AG91" s="21"/>
    </row>
    <row r="92" spans="1:33" ht="12.75">
      <c r="A92" s="17"/>
      <c r="AG92" s="21"/>
    </row>
    <row r="93" spans="1:33" ht="12.75">
      <c r="A93" s="17"/>
      <c r="AG93" s="21"/>
    </row>
    <row r="94" spans="1:33" ht="12.75">
      <c r="A94" s="17"/>
      <c r="AG94" s="21"/>
    </row>
    <row r="95" spans="1:33" ht="12.75">
      <c r="A95" s="17"/>
      <c r="AG95" s="21"/>
    </row>
    <row r="96" spans="1:33" ht="12.75">
      <c r="A96" s="17"/>
      <c r="AG96" s="21"/>
    </row>
    <row r="97" spans="1:33" ht="12.75">
      <c r="A97" s="17"/>
      <c r="AG97" s="21"/>
    </row>
    <row r="98" spans="1:33" ht="12.75">
      <c r="A98" s="17"/>
      <c r="AG98" s="21"/>
    </row>
    <row r="99" spans="1:33" ht="12.75">
      <c r="A99" s="17"/>
      <c r="AG99" s="21"/>
    </row>
    <row r="100" spans="1:33" ht="12.75">
      <c r="A100" s="17"/>
      <c r="AG100" s="21"/>
    </row>
    <row r="101" spans="1:33" ht="12.75">
      <c r="A101" s="17"/>
      <c r="AG101" s="21"/>
    </row>
    <row r="102" spans="1:33" ht="12.75">
      <c r="A102" s="17"/>
      <c r="AG102" s="21"/>
    </row>
    <row r="103" spans="1:33" ht="12.75">
      <c r="A103" s="17"/>
      <c r="AG103" s="21"/>
    </row>
    <row r="104" spans="1:33" ht="12.75">
      <c r="A104" s="17"/>
      <c r="AG104" s="21"/>
    </row>
    <row r="105" spans="1:33" ht="12.75">
      <c r="A105" s="17"/>
      <c r="AG105" s="21"/>
    </row>
    <row r="106" spans="1:33" ht="12.75">
      <c r="A106" s="17"/>
      <c r="AG106" s="21"/>
    </row>
    <row r="107" spans="1:33" ht="13.5" thickBot="1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4"/>
    </row>
    <row r="108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2004-12-16T10:00:56Z</cp:lastPrinted>
  <dcterms:created xsi:type="dcterms:W3CDTF">2002-08-22T07:01:03Z</dcterms:created>
  <dcterms:modified xsi:type="dcterms:W3CDTF">2004-12-16T10:03:32Z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